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asDeCat\Desktop\Opdrachtencentrale\OC\Lopende opdrachten\Afval\docs Vanheede\FR\"/>
    </mc:Choice>
  </mc:AlternateContent>
  <xr:revisionPtr revIDLastSave="0" documentId="13_ncr:1_{0D872D13-C854-4FD9-804D-30D28E49EF48}" xr6:coauthVersionLast="47" xr6:coauthVersionMax="47" xr10:uidLastSave="{00000000-0000-0000-0000-000000000000}"/>
  <bookViews>
    <workbookView xWindow="-120" yWindow="-120" windowWidth="29040" windowHeight="15720" xr2:uid="{559DCB70-96E5-45B3-AFAE-FEF60D82DC84}"/>
  </bookViews>
  <sheets>
    <sheet name="Waals gewe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L8" i="1"/>
  <c r="T8" i="1" s="1"/>
  <c r="V8" i="1" s="1"/>
  <c r="W8" i="1" s="1"/>
  <c r="Q8" i="1"/>
  <c r="I9" i="1"/>
  <c r="L9" i="1"/>
  <c r="Q9" i="1" s="1"/>
  <c r="V9" i="1"/>
  <c r="I10" i="1"/>
  <c r="W10" i="1" s="1"/>
  <c r="X10" i="1" s="1"/>
  <c r="L10" i="1"/>
  <c r="Q10" i="1"/>
  <c r="V10" i="1"/>
  <c r="I11" i="1"/>
  <c r="L11" i="1"/>
  <c r="Q11" i="1"/>
  <c r="V11" i="1"/>
  <c r="W11" i="1"/>
  <c r="X11" i="1"/>
  <c r="I12" i="1"/>
  <c r="W12" i="1" s="1"/>
  <c r="X12" i="1" s="1"/>
  <c r="Q12" i="1"/>
  <c r="I13" i="1"/>
  <c r="Q13" i="1"/>
  <c r="W13" i="1"/>
  <c r="X13" i="1"/>
  <c r="I14" i="1"/>
  <c r="Q14" i="1"/>
  <c r="W14" i="1" s="1"/>
  <c r="X14" i="1" s="1"/>
  <c r="I15" i="1"/>
  <c r="W15" i="1" s="1"/>
  <c r="X15" i="1" s="1"/>
  <c r="L15" i="1"/>
  <c r="Q15" i="1"/>
  <c r="V15" i="1"/>
  <c r="I16" i="1"/>
  <c r="L16" i="1"/>
  <c r="Q16" i="1"/>
  <c r="V16" i="1"/>
  <c r="W16" i="1"/>
  <c r="X16" i="1"/>
  <c r="I17" i="1"/>
  <c r="L17" i="1"/>
  <c r="Q17" i="1" s="1"/>
  <c r="W17" i="1" s="1"/>
  <c r="X17" i="1" s="1"/>
  <c r="V17" i="1"/>
  <c r="I18" i="1"/>
  <c r="L18" i="1"/>
  <c r="Q18" i="1" s="1"/>
  <c r="V18" i="1"/>
  <c r="I19" i="1"/>
  <c r="W19" i="1" s="1"/>
  <c r="X19" i="1" s="1"/>
  <c r="L19" i="1"/>
  <c r="Q19" i="1"/>
  <c r="V19" i="1"/>
  <c r="I20" i="1"/>
  <c r="L20" i="1"/>
  <c r="Q20" i="1"/>
  <c r="V20" i="1"/>
  <c r="W20" i="1"/>
  <c r="X20" i="1"/>
  <c r="I21" i="1"/>
  <c r="L21" i="1"/>
  <c r="Q21" i="1" s="1"/>
  <c r="W21" i="1" s="1"/>
  <c r="X21" i="1" s="1"/>
  <c r="V21" i="1"/>
  <c r="I22" i="1"/>
  <c r="L22" i="1"/>
  <c r="Q22" i="1" s="1"/>
  <c r="V22" i="1"/>
  <c r="I23" i="1"/>
  <c r="Q23" i="1"/>
  <c r="V23" i="1"/>
  <c r="W23" i="1"/>
  <c r="X23" i="1" s="1"/>
  <c r="I24" i="1"/>
  <c r="L24" i="1"/>
  <c r="Q24" i="1"/>
  <c r="V24" i="1"/>
  <c r="W24" i="1"/>
  <c r="X24" i="1"/>
  <c r="I25" i="1"/>
  <c r="W25" i="1" s="1"/>
  <c r="X25" i="1" s="1"/>
  <c r="Q25" i="1"/>
  <c r="I26" i="1"/>
  <c r="Q26" i="1"/>
  <c r="W26" i="1"/>
  <c r="X26" i="1"/>
  <c r="I27" i="1"/>
  <c r="W27" i="1" s="1"/>
  <c r="X27" i="1" s="1"/>
  <c r="Q27" i="1"/>
  <c r="I28" i="1"/>
  <c r="Q28" i="1"/>
  <c r="W28" i="1"/>
  <c r="X28" i="1"/>
  <c r="I29" i="1"/>
  <c r="W29" i="1" s="1"/>
  <c r="X29" i="1" s="1"/>
  <c r="Q29" i="1"/>
  <c r="I30" i="1"/>
  <c r="Q30" i="1"/>
  <c r="W30" i="1"/>
  <c r="X30" i="1"/>
  <c r="I31" i="1"/>
  <c r="W31" i="1" s="1"/>
  <c r="X31" i="1" s="1"/>
  <c r="Q31" i="1"/>
  <c r="I32" i="1"/>
  <c r="Q32" i="1"/>
  <c r="W32" i="1"/>
  <c r="X32" i="1"/>
  <c r="I33" i="1"/>
  <c r="W33" i="1" s="1"/>
  <c r="X33" i="1" s="1"/>
  <c r="Q33" i="1"/>
  <c r="Q34" i="1"/>
  <c r="W34" i="1"/>
  <c r="X34" i="1"/>
  <c r="Q35" i="1"/>
  <c r="W35" i="1"/>
  <c r="X35" i="1" s="1"/>
  <c r="I36" i="1"/>
  <c r="W36" i="1" s="1"/>
  <c r="X36" i="1" s="1"/>
  <c r="Q36" i="1"/>
  <c r="I45" i="1"/>
  <c r="W45" i="1" s="1"/>
  <c r="X45" i="1" s="1"/>
  <c r="Q45" i="1"/>
  <c r="I46" i="1"/>
  <c r="Q46" i="1"/>
  <c r="W46" i="1"/>
  <c r="X46" i="1"/>
  <c r="I47" i="1"/>
  <c r="W47" i="1" s="1"/>
  <c r="X47" i="1" s="1"/>
  <c r="Q47" i="1"/>
  <c r="I48" i="1"/>
  <c r="Q48" i="1"/>
  <c r="W48" i="1"/>
  <c r="X48" i="1"/>
  <c r="I49" i="1"/>
  <c r="W49" i="1" s="1"/>
  <c r="X49" i="1" s="1"/>
  <c r="Q49" i="1"/>
  <c r="I50" i="1"/>
  <c r="Q50" i="1"/>
  <c r="W50" i="1"/>
  <c r="X50" i="1"/>
  <c r="I51" i="1"/>
  <c r="W51" i="1" s="1"/>
  <c r="X51" i="1" s="1"/>
  <c r="Q51" i="1"/>
  <c r="I52" i="1"/>
  <c r="Q52" i="1"/>
  <c r="W52" i="1"/>
  <c r="X52" i="1"/>
  <c r="I53" i="1"/>
  <c r="W53" i="1" s="1"/>
  <c r="X53" i="1" s="1"/>
  <c r="Q53" i="1"/>
  <c r="I54" i="1"/>
  <c r="Q54" i="1"/>
  <c r="W54" i="1"/>
  <c r="X54" i="1"/>
  <c r="I55" i="1"/>
  <c r="W55" i="1" s="1"/>
  <c r="X55" i="1" s="1"/>
  <c r="Q55" i="1"/>
  <c r="I56" i="1"/>
  <c r="Q56" i="1"/>
  <c r="W56" i="1"/>
  <c r="X56" i="1"/>
  <c r="I57" i="1"/>
  <c r="W57" i="1" s="1"/>
  <c r="X57" i="1" s="1"/>
  <c r="Q57" i="1"/>
  <c r="I58" i="1"/>
  <c r="Q58" i="1"/>
  <c r="W58" i="1"/>
  <c r="X58" i="1"/>
  <c r="I59" i="1"/>
  <c r="W59" i="1" s="1"/>
  <c r="X59" i="1" s="1"/>
  <c r="Q59" i="1"/>
  <c r="I60" i="1"/>
  <c r="Q60" i="1"/>
  <c r="W60" i="1"/>
  <c r="X60" i="1"/>
  <c r="I61" i="1"/>
  <c r="W61" i="1" s="1"/>
  <c r="X61" i="1" s="1"/>
  <c r="Q61" i="1"/>
  <c r="I62" i="1"/>
  <c r="Q62" i="1"/>
  <c r="W62" i="1"/>
  <c r="X62" i="1"/>
  <c r="I63" i="1"/>
  <c r="W63" i="1" s="1"/>
  <c r="X63" i="1" s="1"/>
  <c r="Q63" i="1"/>
  <c r="W22" i="1" l="1"/>
  <c r="X22" i="1" s="1"/>
  <c r="W18" i="1"/>
  <c r="X18" i="1" s="1"/>
  <c r="W9" i="1"/>
  <c r="X9" i="1" s="1"/>
  <c r="X8" i="1"/>
  <c r="X37" i="1" s="1"/>
  <c r="W37" i="1"/>
</calcChain>
</file>

<file path=xl/sharedStrings.xml><?xml version="1.0" encoding="utf-8"?>
<sst xmlns="http://schemas.openxmlformats.org/spreadsheetml/2006/main" count="257" uniqueCount="72">
  <si>
    <t>kg</t>
  </si>
  <si>
    <t>15m3</t>
  </si>
  <si>
    <t>10 m3</t>
  </si>
  <si>
    <t>Big Bag 1m3</t>
  </si>
  <si>
    <t>120 à 200</t>
  </si>
  <si>
    <t>120 à 140</t>
  </si>
  <si>
    <t>Inventaire – accord-cadre relatif à la collecte et au traitement de différents flux de déchets situés en Belgique – OC/2025/040/PG
LOT 3 : Région wallonne</t>
  </si>
  <si>
    <t>Toutes les quantités mentionnées sont des quantités présumées (QP). Les quantités présumées sont indiquées pour une durée d’un an. La durée maximale du présent accord est de quatre ans.
Les prix sont indiqués hors TVA. La TVA est calculée dans l’aperçu total par lot.
L’adjudicataire peut préciser les prix jusqu’à deux décimales.</t>
  </si>
  <si>
    <t>Assortiment de base</t>
  </si>
  <si>
    <t>Location</t>
  </si>
  <si>
    <t>Vidange</t>
  </si>
  <si>
    <t>Coût supplémentaire</t>
  </si>
  <si>
    <t>N° de poste</t>
  </si>
  <si>
    <t>Fraction de déchets</t>
  </si>
  <si>
    <t>Volume demandé du récipient (litres)</t>
  </si>
  <si>
    <t>Volume proposé du récipient (litres)</t>
  </si>
  <si>
    <t>QP récipients loués</t>
  </si>
  <si>
    <t>Achat du récipient</t>
  </si>
  <si>
    <t>Frais d’installation supplémentaires</t>
  </si>
  <si>
    <t>Loyer mensuel par récipient</t>
  </si>
  <si>
    <t>Loyer total sur 12 mois</t>
  </si>
  <si>
    <t>Fréquence de collecte / par mois</t>
  </si>
  <si>
    <t>Délai d’exécution pour enlèvements ponctuels ou sur appel</t>
  </si>
  <si>
    <t>QP récipients proposés sur 12 mois</t>
  </si>
  <si>
    <t>Prix unitaire par collecte</t>
  </si>
  <si>
    <t>Kg inclus par collecte</t>
  </si>
  <si>
    <t>Prix/kg</t>
  </si>
  <si>
    <t>Poids estimé</t>
  </si>
  <si>
    <t>Prix total des vidanges sur 12 mois</t>
  </si>
  <si>
    <t>QP échanges</t>
  </si>
  <si>
    <t>Coût supplémentaire d’échange</t>
  </si>
  <si>
    <t>QP nettoyage</t>
  </si>
  <si>
    <t>Coût supplémentaire de nettoyage</t>
  </si>
  <si>
    <t>Coût supplémentaire total sur 12 mois</t>
  </si>
  <si>
    <t>Coût total sur 12 mois</t>
  </si>
  <si>
    <t>Coût total sur 4 ans</t>
  </si>
  <si>
    <t>Offre complémentaire – Informatif (à compléter soi-même)</t>
  </si>
  <si>
    <t>Déchets résiduels</t>
  </si>
  <si>
    <t>PMC</t>
  </si>
  <si>
    <t>Papier et carton</t>
  </si>
  <si>
    <t>Verre</t>
  </si>
  <si>
    <t xml:space="preserve">Déchets alimentaires (swill) </t>
  </si>
  <si>
    <t>Huiles de friture (fûts)</t>
  </si>
  <si>
    <t>Déchets de construction et de démolition</t>
  </si>
  <si>
    <t>Bois qualité A</t>
  </si>
  <si>
    <t>Bois qualité B</t>
  </si>
  <si>
    <t>Films plastiques</t>
  </si>
  <si>
    <t>Polystyrène expansé (PSE) / frigolite</t>
  </si>
  <si>
    <t>5000 l semi-enterré*</t>
  </si>
  <si>
    <t>5000 l enterré *</t>
  </si>
  <si>
    <t>Collecte occasionnelle 1100</t>
  </si>
  <si>
    <t>3000 (bulles à verre)</t>
  </si>
  <si>
    <t>Sacs de 300 l</t>
  </si>
  <si>
    <t>PSE-sac ca. 1.000 liter</t>
  </si>
  <si>
    <t>PSE-sac ca. 2.000 liter</t>
  </si>
  <si>
    <t>Déchets médicaux à risque – fût médical (min. 2 pces)</t>
  </si>
  <si>
    <t>Déchets médicaux à risque – boîte médicale (min. 2 pces)</t>
  </si>
  <si>
    <t>Achat de conteneur à aiguilles (évacuation en boîte médicale) (min. 5 pces)</t>
  </si>
  <si>
    <t>Petits déchets dangereux (mélangés, non ADR)</t>
  </si>
  <si>
    <t>Peintures, encres, colles en petits emballages (ADR)</t>
  </si>
  <si>
    <t>Aérosols (ADR)</t>
  </si>
  <si>
    <t>Solvants en petits emballages (ADR)</t>
  </si>
  <si>
    <t>Huiles en petits emballages (ADR)</t>
  </si>
  <si>
    <t>Déchets de laboratoire (inflammables-corrosifs) en fût de 60 l avec couvercle (ADR)</t>
  </si>
  <si>
    <t>Déchets de nettoyage contenant des huiles</t>
  </si>
  <si>
    <t>Déchets d’équipements électriques et électroniques (DEEE)</t>
  </si>
  <si>
    <t>Batteries au plomb (ADR)</t>
  </si>
  <si>
    <t>Tubes fluorescents</t>
  </si>
  <si>
    <t>Toners recyclables en boîte à toners</t>
  </si>
  <si>
    <t>Total lot 3 (hors TVA) :</t>
  </si>
  <si>
    <t>sur appel</t>
  </si>
  <si>
    <t>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</si>
</sst>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813]\ * #,##0.00_-;\-[$€-813]\ * #,##0.00_-;_-[$€-813]\ * &quot;-&quot;??_-;_-@_-"/>
    <numFmt numFmtId="165" formatCode="_(* #,##0.00_);_(* \(#,##0.00\);_(* &quot;-&quot;??_);_(@_)"/>
    <numFmt numFmtId="166" formatCode="_(* #,##0.0_);_(* \(#,##0.0\);_(* &quot;-&quot;??_);_(@_)"/>
    <numFmt numFmtId="167" formatCode="_(&quot;€&quot;\ * #,##0.00_);_(&quot;€&quot;\ * \(#,##0.00\);_(&quot;€&quot;\ * &quot;-&quot;??_);_(@_)"/>
    <numFmt numFmtId="168" formatCode="_(&quot;€&quot;\ * #,##0.0000_);_(&quot;€&quot;\ * \(#,##0.0000\);_(&quot;€&quot;\ * &quot;-&quot;??_);_(@_)"/>
    <numFmt numFmtId="169" formatCode="&quot;€&quot;\ #,##0.00"/>
    <numFmt numFmtId="170" formatCode="_(* #,##0_);_(* \(#,##0\);_(* &quot;-&quot;??_);_(@_)"/>
  </numFmts>
  <fonts count="15" x14ac:knownFonts="1">
    <font>
      <sz val="12"/>
      <color theme="1"/>
      <name val="Calibri"/>
      <family val="2"/>
      <scheme val="minor"/>
    </font>
    <font>
      <b/>
      <sz val="11"/>
      <color theme="1"/>
      <name val="Calibri"/>
      <family val="2"/>
      <scheme val="minor"/>
    </font>
    <font>
      <sz val="12"/>
      <color theme="1"/>
      <name val="Calibri"/>
      <family val="2"/>
      <scheme val="minor"/>
    </font>
    <font>
      <b/>
      <i/>
      <sz val="11"/>
      <color theme="1"/>
      <name val="Calibri"/>
      <family val="2"/>
      <scheme val="minor"/>
    </font>
    <font>
      <b/>
      <sz val="9"/>
      <color theme="1"/>
      <name val="Calibri"/>
      <family val="2"/>
      <scheme val="minor"/>
    </font>
    <font>
      <sz val="9"/>
      <color theme="1"/>
      <name val="Calibri"/>
      <family val="2"/>
      <scheme val="minor"/>
    </font>
    <font>
      <sz val="9"/>
      <color rgb="FF000000"/>
      <name val="Calibri"/>
      <family val="2"/>
    </font>
    <font>
      <sz val="9"/>
      <color rgb="FF000000"/>
      <name val="Calibri"/>
      <family val="2"/>
      <scheme val="minor"/>
    </font>
    <font>
      <sz val="10"/>
      <name val="Arial"/>
      <family val="2"/>
    </font>
    <font>
      <sz val="8"/>
      <color indexed="8"/>
      <name val="Calibri"/>
      <family val="2"/>
      <scheme val="minor"/>
    </font>
    <font>
      <b/>
      <sz val="9"/>
      <color rgb="FF000000"/>
      <name val="Calibri"/>
      <family val="2"/>
      <scheme val="minor"/>
    </font>
    <font>
      <b/>
      <sz val="12"/>
      <color rgb="FF000000"/>
      <name val="Calibri"/>
      <family val="2"/>
      <scheme val="minor"/>
    </font>
    <font>
      <sz val="9"/>
      <color indexed="8"/>
      <name val="Calibri"/>
      <family val="2"/>
      <scheme val="minor"/>
    </font>
    <font>
      <sz val="11"/>
      <color rgb="FF000000"/>
      <name val="Calibri"/>
      <family val="2"/>
      <scheme val="minor"/>
    </font>
    <font>
      <b/>
      <sz val="16"/>
      <color rgb="FF000000"/>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65"/>
        <bgColor indexed="64"/>
      </patternFill>
    </fill>
    <fill>
      <patternFill patternType="darkUp"/>
    </fill>
    <fill>
      <patternFill patternType="darkUp">
        <bgColor theme="7" tint="0.59999389629810485"/>
      </patternFill>
    </fill>
    <fill>
      <patternFill patternType="solid">
        <fgColor theme="7" tint="0.59999389629810485"/>
        <bgColor indexed="64"/>
      </patternFill>
    </fill>
    <fill>
      <patternFill patternType="lightDown">
        <bgColor rgb="FFFFFF00"/>
      </patternFill>
    </fill>
    <fill>
      <patternFill patternType="solid">
        <fgColor theme="7" tint="0.59999389629810485"/>
        <bgColor rgb="FF000000"/>
      </patternFill>
    </fill>
    <fill>
      <patternFill patternType="solid">
        <fgColor indexed="65"/>
        <bgColor rgb="FF000000"/>
      </patternFill>
    </fill>
    <fill>
      <patternFill patternType="solid">
        <fgColor theme="7" tint="0.59999389629810485"/>
        <bgColor auto="1"/>
      </patternFill>
    </fill>
    <fill>
      <patternFill patternType="lightUp"/>
    </fill>
    <fill>
      <patternFill patternType="solid">
        <fgColor theme="5"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bgColor rgb="FF000000"/>
      </patternFill>
    </fill>
    <fill>
      <patternFill patternType="solid">
        <fgColor theme="5"/>
        <bgColor rgb="FF000000"/>
      </patternFill>
    </fill>
    <fill>
      <patternFill patternType="solid">
        <fgColor rgb="FFF2F2F2"/>
        <bgColor indexed="64"/>
      </patternFill>
    </fill>
    <fill>
      <patternFill patternType="lightDown"/>
    </fill>
    <fill>
      <patternFill patternType="lightDown">
        <bgColor theme="7" tint="0.59999389629810485"/>
      </patternFill>
    </fill>
    <fill>
      <patternFill patternType="solid">
        <fgColor rgb="FFFFFF00"/>
        <bgColor indexed="64"/>
      </patternFill>
    </fill>
    <fill>
      <patternFill patternType="solid">
        <fgColor theme="5"/>
        <bgColor indexed="64"/>
      </patternFill>
    </fill>
  </fills>
  <borders count="9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rgb="FF000000"/>
      </left>
      <right style="thin">
        <color indexed="64"/>
      </right>
      <top style="thin">
        <color indexed="64"/>
      </top>
      <bottom style="medium">
        <color indexed="64"/>
      </bottom>
      <diagonal/>
    </border>
    <border>
      <left/>
      <right/>
      <top style="thin">
        <color indexed="64"/>
      </top>
      <bottom style="medium">
        <color indexed="64"/>
      </bottom>
      <diagonal/>
    </border>
    <border>
      <left style="medium">
        <color rgb="FF000000"/>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rgb="FF000000"/>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rgb="FF000000"/>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rgb="FF000000"/>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000000"/>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rgb="FF000000"/>
      </top>
      <bottom style="thin">
        <color indexed="64"/>
      </bottom>
      <diagonal/>
    </border>
    <border>
      <left style="medium">
        <color rgb="FF000000"/>
      </left>
      <right style="thin">
        <color indexed="64"/>
      </right>
      <top style="medium">
        <color rgb="FF000000"/>
      </top>
      <bottom style="thin">
        <color indexed="64"/>
      </bottom>
      <diagonal/>
    </border>
    <border>
      <left style="medium">
        <color indexed="64"/>
      </left>
      <right style="medium">
        <color indexed="64"/>
      </right>
      <top/>
      <bottom style="medium">
        <color indexed="64"/>
      </bottom>
      <diagonal/>
    </border>
    <border>
      <left/>
      <right/>
      <top/>
      <bottom style="thin">
        <color rgb="FF000000"/>
      </bottom>
      <diagonal/>
    </border>
    <border>
      <left/>
      <right/>
      <top/>
      <bottom style="thin">
        <color indexed="64"/>
      </bottom>
      <diagonal/>
    </border>
    <border>
      <left style="thin">
        <color rgb="FF000000"/>
      </left>
      <right/>
      <top/>
      <bottom style="thin">
        <color rgb="FF000000"/>
      </bottom>
      <diagonal/>
    </border>
    <border>
      <left/>
      <right/>
      <top/>
      <bottom style="medium">
        <color indexed="64"/>
      </bottom>
      <diagonal/>
    </border>
    <border>
      <left style="thin">
        <color indexed="64"/>
      </left>
      <right style="thin">
        <color indexed="64"/>
      </right>
      <top/>
      <bottom style="medium">
        <color indexed="64"/>
      </bottom>
      <diagonal/>
    </border>
    <border>
      <left style="medium">
        <color rgb="FF000000"/>
      </left>
      <right/>
      <top/>
      <bottom style="medium">
        <color indexed="64"/>
      </bottom>
      <diagonal/>
    </border>
    <border>
      <left style="medium">
        <color rgb="FF000000"/>
      </left>
      <right style="thin">
        <color rgb="FF000000"/>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rgb="FF000000"/>
      </left>
      <right/>
      <top/>
      <bottom style="thin">
        <color indexed="64"/>
      </bottom>
      <diagonal/>
    </border>
    <border>
      <left style="thin">
        <color indexed="64"/>
      </left>
      <right style="medium">
        <color rgb="FF000000"/>
      </right>
      <top/>
      <bottom style="thin">
        <color indexed="64"/>
      </bottom>
      <diagonal/>
    </border>
    <border>
      <left style="thin">
        <color indexed="64"/>
      </left>
      <right/>
      <top/>
      <bottom style="thin">
        <color indexed="64"/>
      </bottom>
      <diagonal/>
    </border>
    <border>
      <left style="medium">
        <color rgb="FF000000"/>
      </left>
      <right style="thin">
        <color indexed="64"/>
      </right>
      <top/>
      <bottom style="thin">
        <color indexed="64"/>
      </bottom>
      <diagonal/>
    </border>
    <border>
      <left style="thin">
        <color indexed="64"/>
      </left>
      <right style="thin">
        <color indexed="64"/>
      </right>
      <top/>
      <bottom/>
      <diagonal/>
    </border>
    <border>
      <left style="medium">
        <color rgb="FF000000"/>
      </left>
      <right style="thin">
        <color indexed="64"/>
      </right>
      <top/>
      <bottom/>
      <diagonal/>
    </border>
    <border>
      <left style="medium">
        <color indexed="64"/>
      </left>
      <right style="thin">
        <color indexed="64"/>
      </right>
      <top/>
      <bottom/>
      <diagonal/>
    </border>
    <border>
      <left style="thin">
        <color indexed="64"/>
      </left>
      <right style="medium">
        <color rgb="FF000000"/>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rgb="FF000000"/>
      </left>
      <right/>
      <top style="thin">
        <color indexed="64"/>
      </top>
      <bottom/>
      <diagonal/>
    </border>
    <border>
      <left style="thin">
        <color indexed="64"/>
      </left>
      <right style="medium">
        <color rgb="FF000000"/>
      </right>
      <top style="thin">
        <color rgb="FF000000"/>
      </top>
      <bottom/>
      <diagonal/>
    </border>
    <border>
      <left style="thin">
        <color indexed="64"/>
      </left>
      <right/>
      <top style="thin">
        <color rgb="FF000000"/>
      </top>
      <bottom/>
      <diagonal/>
    </border>
    <border>
      <left style="thin">
        <color indexed="64"/>
      </left>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medium">
        <color rgb="FF000000"/>
      </right>
      <top/>
      <bottom style="thin">
        <color rgb="FF000000"/>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
      <left style="thin">
        <color indexed="64"/>
      </left>
      <right style="medium">
        <color rgb="FF000000"/>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medium">
        <color rgb="FF000000"/>
      </right>
      <top style="medium">
        <color indexed="64"/>
      </top>
      <bottom style="thin">
        <color rgb="FF000000"/>
      </bottom>
      <diagonal/>
    </border>
    <border>
      <left style="thin">
        <color indexed="64"/>
      </left>
      <right/>
      <top style="medium">
        <color indexed="64"/>
      </top>
      <bottom style="thin">
        <color rgb="FF000000"/>
      </bottom>
      <diagonal/>
    </border>
    <border>
      <left style="medium">
        <color indexed="64"/>
      </left>
      <right style="medium">
        <color indexed="64"/>
      </right>
      <top/>
      <bottom/>
      <diagonal/>
    </border>
    <border>
      <left style="medium">
        <color indexed="64"/>
      </left>
      <right/>
      <top/>
      <bottom/>
      <diagonal/>
    </border>
    <border>
      <left style="medium">
        <color rgb="FF000000"/>
      </left>
      <right/>
      <top/>
      <bottom/>
      <diagonal/>
    </border>
    <border>
      <left style="medium">
        <color indexed="64"/>
      </left>
      <right style="medium">
        <color indexed="64"/>
      </right>
      <top style="thin">
        <color rgb="FF000000"/>
      </top>
      <bottom style="medium">
        <color indexed="64"/>
      </bottom>
      <diagonal/>
    </border>
    <border>
      <left style="medium">
        <color rgb="FF000000"/>
      </left>
      <right style="thin">
        <color indexed="64"/>
      </right>
      <top/>
      <bottom style="medium">
        <color indexed="64"/>
      </bottom>
      <diagonal/>
    </border>
    <border>
      <left style="medium">
        <color indexed="64"/>
      </left>
      <right style="medium">
        <color indexed="64"/>
      </right>
      <top style="thin">
        <color rgb="FF000000"/>
      </top>
      <bottom/>
      <diagonal/>
    </border>
    <border>
      <left style="medium">
        <color indexed="64"/>
      </left>
      <right style="medium">
        <color indexed="64"/>
      </right>
      <top style="medium">
        <color indexed="64"/>
      </top>
      <bottom/>
      <diagonal/>
    </border>
    <border>
      <left style="thin">
        <color indexed="64"/>
      </left>
      <right style="thin">
        <color indexed="64"/>
      </right>
      <top style="thin">
        <color rgb="FF000000"/>
      </top>
      <bottom style="medium">
        <color indexed="64"/>
      </bottom>
      <diagonal/>
    </border>
    <border>
      <left/>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thin">
        <color indexed="64"/>
      </left>
      <right style="thin">
        <color indexed="64"/>
      </right>
      <top style="medium">
        <color indexed="64"/>
      </top>
      <bottom style="thin">
        <color rgb="FF000000"/>
      </bottom>
      <diagonal/>
    </border>
    <border>
      <left style="medium">
        <color rgb="FF000000"/>
      </left>
      <right style="thin">
        <color indexed="64"/>
      </right>
      <top style="medium">
        <color indexed="64"/>
      </top>
      <bottom style="thin">
        <color rgb="FF000000"/>
      </bottom>
      <diagonal/>
    </border>
    <border>
      <left style="medium">
        <color indexed="64"/>
      </left>
      <right/>
      <top style="medium">
        <color indexed="64"/>
      </top>
      <bottom/>
      <diagonal/>
    </border>
    <border>
      <left/>
      <right/>
      <top style="medium">
        <color rgb="FF000000"/>
      </top>
      <bottom style="thin">
        <color indexed="64"/>
      </bottom>
      <diagonal/>
    </border>
  </borders>
  <cellStyleXfs count="4">
    <xf numFmtId="0" fontId="0" fillId="0" borderId="0"/>
    <xf numFmtId="165" fontId="2" fillId="0" borderId="0" applyFont="0" applyFill="0" applyBorder="0" applyAlignment="0" applyProtection="0"/>
    <xf numFmtId="167" fontId="2" fillId="0" borderId="0" applyFont="0" applyFill="0" applyBorder="0" applyAlignment="0" applyProtection="0"/>
    <xf numFmtId="0" fontId="8" fillId="0" borderId="0"/>
  </cellStyleXfs>
  <cellXfs count="371">
    <xf numFmtId="0" fontId="0" fillId="0" borderId="0" xfId="0"/>
    <xf numFmtId="0" fontId="0" fillId="0" borderId="0" xfId="0" applyAlignment="1">
      <alignment vertical="center"/>
    </xf>
    <xf numFmtId="0" fontId="0" fillId="2" borderId="0" xfId="0" applyFill="1"/>
    <xf numFmtId="0" fontId="0" fillId="2" borderId="0" xfId="0" applyFill="1" applyAlignment="1">
      <alignment vertical="center"/>
    </xf>
    <xf numFmtId="164" fontId="1" fillId="3" borderId="1" xfId="0" applyNumberFormat="1" applyFont="1" applyFill="1" applyBorder="1" applyAlignment="1">
      <alignment vertical="center"/>
    </xf>
    <xf numFmtId="164" fontId="0" fillId="3" borderId="2" xfId="0" applyNumberFormat="1" applyFill="1" applyBorder="1" applyAlignment="1">
      <alignment vertical="center"/>
    </xf>
    <xf numFmtId="0" fontId="0" fillId="3" borderId="2" xfId="0" applyFill="1" applyBorder="1" applyAlignment="1">
      <alignment vertical="center"/>
    </xf>
    <xf numFmtId="0" fontId="1" fillId="3" borderId="2" xfId="0" applyFont="1" applyFill="1" applyBorder="1" applyAlignment="1">
      <alignment vertical="center"/>
    </xf>
    <xf numFmtId="0" fontId="0" fillId="3" borderId="3" xfId="0" applyFill="1" applyBorder="1" applyAlignment="1">
      <alignment vertical="center"/>
    </xf>
    <xf numFmtId="0" fontId="3" fillId="2" borderId="4" xfId="0" applyFont="1" applyFill="1" applyBorder="1" applyAlignment="1">
      <alignment horizontal="center"/>
    </xf>
    <xf numFmtId="0" fontId="3" fillId="2" borderId="0" xfId="0" applyFont="1" applyFill="1" applyAlignment="1">
      <alignment horizontal="center"/>
    </xf>
    <xf numFmtId="0" fontId="0" fillId="2" borderId="5" xfId="0" applyFill="1" applyBorder="1"/>
    <xf numFmtId="164" fontId="4" fillId="4" borderId="6" xfId="0" applyNumberFormat="1" applyFont="1" applyFill="1" applyBorder="1" applyAlignment="1">
      <alignment horizontal="center" vertical="center"/>
    </xf>
    <xf numFmtId="164" fontId="4" fillId="4" borderId="7" xfId="0" applyNumberFormat="1" applyFont="1" applyFill="1" applyBorder="1" applyAlignment="1">
      <alignment horizontal="center" vertical="center"/>
    </xf>
    <xf numFmtId="164" fontId="4" fillId="5" borderId="8" xfId="0" applyNumberFormat="1" applyFont="1" applyFill="1" applyBorder="1" applyAlignment="1">
      <alignment horizontal="center" vertical="center"/>
    </xf>
    <xf numFmtId="164" fontId="4" fillId="4" borderId="11" xfId="0" applyNumberFormat="1" applyFont="1" applyFill="1" applyBorder="1" applyAlignment="1">
      <alignment vertical="center"/>
    </xf>
    <xf numFmtId="164" fontId="5" fillId="7" borderId="9" xfId="0" applyNumberFormat="1" applyFont="1" applyFill="1" applyBorder="1" applyAlignment="1" applyProtection="1">
      <alignment horizontal="center" vertical="center"/>
      <protection locked="0"/>
    </xf>
    <xf numFmtId="166" fontId="5" fillId="7" borderId="9" xfId="1" applyNumberFormat="1" applyFont="1" applyFill="1" applyBorder="1" applyAlignment="1" applyProtection="1">
      <alignment horizontal="center" vertical="center"/>
      <protection locked="0"/>
    </xf>
    <xf numFmtId="0" fontId="6" fillId="4" borderId="9"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4" borderId="12" xfId="0" applyFont="1" applyFill="1" applyBorder="1" applyAlignment="1">
      <alignment horizontal="center" vertical="center" wrapText="1"/>
    </xf>
    <xf numFmtId="164" fontId="5" fillId="4" borderId="11" xfId="0" applyNumberFormat="1" applyFont="1" applyFill="1" applyBorder="1" applyAlignment="1">
      <alignment horizontal="center" vertical="center" wrapText="1"/>
    </xf>
    <xf numFmtId="164" fontId="5" fillId="7" borderId="9" xfId="0" applyNumberFormat="1" applyFont="1" applyFill="1" applyBorder="1" applyAlignment="1">
      <alignment horizontal="center" vertical="center" wrapText="1"/>
    </xf>
    <xf numFmtId="164" fontId="5" fillId="8" borderId="13" xfId="0" applyNumberFormat="1" applyFont="1" applyFill="1" applyBorder="1" applyAlignment="1" applyProtection="1">
      <alignment horizontal="center" vertical="center" wrapText="1"/>
      <protection locked="0"/>
    </xf>
    <xf numFmtId="167" fontId="7" fillId="9" borderId="9" xfId="2" applyFont="1" applyFill="1" applyBorder="1" applyAlignment="1">
      <alignment horizontal="center" vertical="center" wrapText="1"/>
    </xf>
    <xf numFmtId="0" fontId="7" fillId="10" borderId="12" xfId="0" applyFont="1" applyFill="1" applyBorder="1" applyAlignment="1">
      <alignment horizontal="center" vertical="center" wrapText="1"/>
    </xf>
    <xf numFmtId="0" fontId="7" fillId="11" borderId="8" xfId="0" applyFont="1" applyFill="1" applyBorder="1" applyAlignment="1" applyProtection="1">
      <alignment horizontal="center" vertical="center" wrapText="1"/>
      <protection locked="0"/>
    </xf>
    <xf numFmtId="0" fontId="9" fillId="12" borderId="9" xfId="3" applyFont="1" applyFill="1" applyBorder="1" applyAlignment="1">
      <alignment vertical="center"/>
    </xf>
    <xf numFmtId="0" fontId="9" fillId="7" borderId="9" xfId="3" applyFont="1" applyFill="1" applyBorder="1" applyAlignment="1">
      <alignment vertical="center"/>
    </xf>
    <xf numFmtId="0" fontId="5" fillId="0" borderId="14" xfId="0" applyFont="1" applyBorder="1" applyAlignment="1">
      <alignment horizontal="center" vertical="center"/>
    </xf>
    <xf numFmtId="164" fontId="4" fillId="4" borderId="15" xfId="0" applyNumberFormat="1" applyFont="1" applyFill="1" applyBorder="1" applyAlignment="1">
      <alignment horizontal="center" vertical="center"/>
    </xf>
    <xf numFmtId="164" fontId="4" fillId="4" borderId="16" xfId="0" applyNumberFormat="1" applyFont="1" applyFill="1" applyBorder="1" applyAlignment="1">
      <alignment horizontal="center" vertical="center"/>
    </xf>
    <xf numFmtId="164" fontId="4" fillId="5" borderId="3" xfId="0" applyNumberFormat="1" applyFont="1" applyFill="1" applyBorder="1" applyAlignment="1">
      <alignment horizontal="center" vertical="center"/>
    </xf>
    <xf numFmtId="164" fontId="5" fillId="6" borderId="13" xfId="0" applyNumberFormat="1" applyFont="1" applyFill="1" applyBorder="1" applyAlignment="1">
      <alignment horizontal="center" vertical="center" wrapText="1"/>
    </xf>
    <xf numFmtId="164" fontId="5" fillId="5" borderId="13" xfId="0" applyNumberFormat="1" applyFont="1" applyFill="1" applyBorder="1" applyAlignment="1">
      <alignment horizontal="center" vertical="center" wrapText="1"/>
    </xf>
    <xf numFmtId="164" fontId="4" fillId="4" borderId="2" xfId="0" applyNumberFormat="1" applyFont="1" applyFill="1" applyBorder="1" applyAlignment="1">
      <alignment vertical="center"/>
    </xf>
    <xf numFmtId="164" fontId="5" fillId="7" borderId="13" xfId="0" applyNumberFormat="1" applyFont="1" applyFill="1" applyBorder="1" applyAlignment="1" applyProtection="1">
      <alignment horizontal="center" vertical="center"/>
      <protection locked="0"/>
    </xf>
    <xf numFmtId="166" fontId="5" fillId="7" borderId="13" xfId="1" applyNumberFormat="1" applyFont="1" applyFill="1" applyBorder="1" applyAlignment="1" applyProtection="1">
      <alignment horizontal="center" vertical="center"/>
      <protection locked="0"/>
    </xf>
    <xf numFmtId="0" fontId="6" fillId="4" borderId="13"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4" borderId="18" xfId="0" applyFont="1" applyFill="1" applyBorder="1" applyAlignment="1">
      <alignment horizontal="center" vertical="center" wrapText="1"/>
    </xf>
    <xf numFmtId="164" fontId="5" fillId="4" borderId="2" xfId="0" applyNumberFormat="1" applyFont="1" applyFill="1" applyBorder="1" applyAlignment="1">
      <alignment horizontal="center" vertical="center" wrapText="1"/>
    </xf>
    <xf numFmtId="164" fontId="5" fillId="7" borderId="13" xfId="0" applyNumberFormat="1" applyFont="1" applyFill="1" applyBorder="1" applyAlignment="1">
      <alignment horizontal="center" vertical="center" wrapText="1"/>
    </xf>
    <xf numFmtId="167" fontId="7" fillId="9" borderId="13" xfId="2" applyFont="1" applyFill="1" applyBorder="1" applyAlignment="1">
      <alignment horizontal="center" vertical="center" wrapText="1"/>
    </xf>
    <xf numFmtId="0" fontId="7" fillId="4" borderId="18" xfId="0" applyFont="1" applyFill="1" applyBorder="1" applyAlignment="1">
      <alignment horizontal="center" vertical="center"/>
    </xf>
    <xf numFmtId="0" fontId="7" fillId="11" borderId="3" xfId="0" applyFont="1" applyFill="1" applyBorder="1" applyAlignment="1" applyProtection="1">
      <alignment horizontal="center" vertical="center" wrapText="1"/>
      <protection locked="0"/>
    </xf>
    <xf numFmtId="0" fontId="9" fillId="12" borderId="13" xfId="3" applyFont="1" applyFill="1" applyBorder="1" applyAlignment="1">
      <alignment vertical="center"/>
    </xf>
    <xf numFmtId="0" fontId="9" fillId="7" borderId="13" xfId="3" applyFont="1" applyFill="1" applyBorder="1" applyAlignment="1">
      <alignment vertical="center"/>
    </xf>
    <xf numFmtId="0" fontId="5" fillId="7" borderId="13" xfId="0" applyFont="1" applyFill="1" applyBorder="1" applyAlignment="1" applyProtection="1">
      <alignment horizontal="center" vertical="center"/>
      <protection locked="0"/>
    </xf>
    <xf numFmtId="0" fontId="9" fillId="7" borderId="13" xfId="3" applyFont="1" applyFill="1" applyBorder="1" applyAlignment="1">
      <alignment vertical="center" wrapText="1"/>
    </xf>
    <xf numFmtId="166" fontId="5" fillId="7" borderId="19" xfId="1" applyNumberFormat="1" applyFont="1" applyFill="1" applyBorder="1" applyAlignment="1" applyProtection="1">
      <alignment horizontal="center" vertical="center"/>
      <protection locked="0"/>
    </xf>
    <xf numFmtId="164" fontId="4" fillId="0" borderId="20" xfId="0" applyNumberFormat="1" applyFont="1" applyBorder="1" applyAlignment="1">
      <alignment vertical="center"/>
    </xf>
    <xf numFmtId="168" fontId="5" fillId="7" borderId="3" xfId="2" applyNumberFormat="1" applyFont="1" applyFill="1" applyBorder="1" applyAlignment="1" applyProtection="1">
      <alignment horizontal="center" vertical="center"/>
      <protection locked="0"/>
    </xf>
    <xf numFmtId="164" fontId="5" fillId="4" borderId="1" xfId="0" applyNumberFormat="1" applyFont="1" applyFill="1" applyBorder="1" applyAlignment="1">
      <alignment horizontal="center" vertical="center" wrapText="1"/>
    </xf>
    <xf numFmtId="167" fontId="5" fillId="7" borderId="13" xfId="2" applyFont="1" applyFill="1" applyBorder="1" applyAlignment="1">
      <alignment horizontal="center" vertical="center" wrapText="1"/>
    </xf>
    <xf numFmtId="164" fontId="4" fillId="4" borderId="16" xfId="0" applyNumberFormat="1" applyFont="1" applyFill="1" applyBorder="1" applyAlignment="1">
      <alignment vertical="center"/>
    </xf>
    <xf numFmtId="0" fontId="6" fillId="4" borderId="17" xfId="0" applyFont="1" applyFill="1" applyBorder="1" applyAlignment="1">
      <alignment horizontal="center" vertical="center" wrapText="1"/>
    </xf>
    <xf numFmtId="167" fontId="7" fillId="7" borderId="13" xfId="2" applyFont="1" applyFill="1" applyBorder="1" applyAlignment="1">
      <alignment horizontal="center" vertical="center"/>
    </xf>
    <xf numFmtId="0" fontId="7" fillId="12" borderId="13" xfId="0" applyFont="1" applyFill="1" applyBorder="1" applyAlignment="1">
      <alignment horizontal="center" vertical="center" wrapText="1"/>
    </xf>
    <xf numFmtId="164" fontId="4" fillId="4" borderId="22" xfId="0" applyNumberFormat="1" applyFont="1" applyFill="1" applyBorder="1" applyAlignment="1">
      <alignment horizontal="center" vertical="center"/>
    </xf>
    <xf numFmtId="164" fontId="4" fillId="4" borderId="23" xfId="0" applyNumberFormat="1" applyFont="1" applyFill="1" applyBorder="1" applyAlignment="1">
      <alignment vertical="center"/>
    </xf>
    <xf numFmtId="164" fontId="4" fillId="5" borderId="24" xfId="0" applyNumberFormat="1" applyFont="1" applyFill="1" applyBorder="1" applyAlignment="1">
      <alignment horizontal="center" vertical="center"/>
    </xf>
    <xf numFmtId="164" fontId="4" fillId="4" borderId="26" xfId="0" applyNumberFormat="1" applyFont="1" applyFill="1" applyBorder="1" applyAlignment="1">
      <alignment vertical="center"/>
    </xf>
    <xf numFmtId="164" fontId="5" fillId="7" borderId="21" xfId="0" applyNumberFormat="1" applyFont="1" applyFill="1" applyBorder="1" applyAlignment="1" applyProtection="1">
      <alignment horizontal="center" vertical="center"/>
      <protection locked="0"/>
    </xf>
    <xf numFmtId="166" fontId="5" fillId="7" borderId="21" xfId="1" applyNumberFormat="1" applyFont="1" applyFill="1" applyBorder="1" applyAlignment="1" applyProtection="1">
      <alignment horizontal="center" vertical="center"/>
      <protection locked="0"/>
    </xf>
    <xf numFmtId="0" fontId="5" fillId="7" borderId="21" xfId="0" applyFont="1" applyFill="1" applyBorder="1" applyAlignment="1" applyProtection="1">
      <alignment horizontal="center" vertical="center"/>
      <protection locked="0"/>
    </xf>
    <xf numFmtId="0" fontId="6" fillId="4" borderId="21"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4" borderId="25" xfId="0" applyFont="1" applyFill="1" applyBorder="1" applyAlignment="1">
      <alignment horizontal="center" vertical="center" wrapText="1"/>
    </xf>
    <xf numFmtId="164" fontId="5" fillId="4" borderId="27" xfId="0" applyNumberFormat="1" applyFont="1" applyFill="1" applyBorder="1" applyAlignment="1">
      <alignment horizontal="center" vertical="center" wrapText="1"/>
    </xf>
    <xf numFmtId="164" fontId="5" fillId="8" borderId="9" xfId="0" applyNumberFormat="1" applyFont="1" applyFill="1" applyBorder="1" applyAlignment="1" applyProtection="1">
      <alignment horizontal="center" vertical="center" wrapText="1"/>
      <protection locked="0"/>
    </xf>
    <xf numFmtId="167" fontId="7" fillId="7" borderId="21" xfId="2" applyFont="1" applyFill="1" applyBorder="1" applyAlignment="1">
      <alignment horizontal="center" vertical="center"/>
    </xf>
    <xf numFmtId="0" fontId="7" fillId="4" borderId="28" xfId="0" applyFont="1" applyFill="1" applyBorder="1" applyAlignment="1">
      <alignment horizontal="center" vertical="center"/>
    </xf>
    <xf numFmtId="0" fontId="7" fillId="11" borderId="24" xfId="0" applyFont="1" applyFill="1" applyBorder="1" applyAlignment="1" applyProtection="1">
      <alignment horizontal="center" vertical="center" wrapText="1"/>
      <protection locked="0"/>
    </xf>
    <xf numFmtId="0" fontId="7" fillId="12" borderId="21" xfId="0" applyFont="1" applyFill="1" applyBorder="1" applyAlignment="1">
      <alignment horizontal="center" vertical="center" wrapText="1"/>
    </xf>
    <xf numFmtId="0" fontId="5" fillId="0" borderId="29" xfId="0" applyFont="1" applyBorder="1" applyAlignment="1">
      <alignment horizontal="center" vertical="center"/>
    </xf>
    <xf numFmtId="169" fontId="4" fillId="13" borderId="32" xfId="0" applyNumberFormat="1" applyFont="1" applyFill="1" applyBorder="1" applyAlignment="1">
      <alignment horizontal="center" vertical="center" wrapText="1"/>
    </xf>
    <xf numFmtId="169" fontId="5" fillId="13" borderId="33" xfId="0" applyNumberFormat="1" applyFont="1" applyFill="1" applyBorder="1" applyAlignment="1">
      <alignment horizontal="center" vertical="center" wrapText="1"/>
    </xf>
    <xf numFmtId="169" fontId="5" fillId="13" borderId="34" xfId="0" applyNumberFormat="1" applyFont="1" applyFill="1" applyBorder="1" applyAlignment="1">
      <alignment horizontal="center" vertical="center" wrapText="1"/>
    </xf>
    <xf numFmtId="169" fontId="5" fillId="14" borderId="32" xfId="0" applyNumberFormat="1" applyFont="1" applyFill="1" applyBorder="1" applyAlignment="1">
      <alignment horizontal="center" vertical="center" wrapText="1"/>
    </xf>
    <xf numFmtId="164" fontId="5" fillId="14" borderId="33" xfId="0" applyNumberFormat="1" applyFont="1" applyFill="1" applyBorder="1" applyAlignment="1">
      <alignment horizontal="center" vertical="center" wrapText="1"/>
    </xf>
    <xf numFmtId="0" fontId="5" fillId="14" borderId="33" xfId="0" applyFont="1" applyFill="1" applyBorder="1" applyAlignment="1">
      <alignment horizontal="center" vertical="center" wrapText="1"/>
    </xf>
    <xf numFmtId="0" fontId="5" fillId="14" borderId="35" xfId="0" applyFont="1" applyFill="1" applyBorder="1" applyAlignment="1">
      <alignment horizontal="center" vertical="center" wrapText="1"/>
    </xf>
    <xf numFmtId="0" fontId="5" fillId="16" borderId="32" xfId="0" applyFont="1" applyFill="1" applyBorder="1" applyAlignment="1">
      <alignment horizontal="center" vertical="center" wrapText="1"/>
    </xf>
    <xf numFmtId="0" fontId="5" fillId="16" borderId="33" xfId="0" applyFont="1" applyFill="1" applyBorder="1" applyAlignment="1">
      <alignment horizontal="center" vertical="center" wrapText="1"/>
    </xf>
    <xf numFmtId="0" fontId="0" fillId="2" borderId="38" xfId="0" applyFill="1" applyBorder="1"/>
    <xf numFmtId="0" fontId="10" fillId="17" borderId="5" xfId="0" applyFont="1" applyFill="1" applyBorder="1" applyAlignment="1">
      <alignment vertical="center"/>
    </xf>
    <xf numFmtId="0" fontId="10" fillId="17" borderId="0" xfId="0" applyFont="1" applyFill="1" applyAlignment="1">
      <alignment vertical="center"/>
    </xf>
    <xf numFmtId="0" fontId="10" fillId="18" borderId="38" xfId="0" applyFont="1" applyFill="1" applyBorder="1" applyAlignment="1">
      <alignment vertical="center"/>
    </xf>
    <xf numFmtId="164" fontId="1" fillId="3" borderId="41" xfId="0" applyNumberFormat="1" applyFont="1" applyFill="1" applyBorder="1" applyAlignment="1">
      <alignment vertical="center"/>
    </xf>
    <xf numFmtId="0" fontId="3" fillId="19" borderId="42" xfId="0" applyFont="1" applyFill="1" applyBorder="1" applyAlignment="1">
      <alignment horizontal="center" vertical="center"/>
    </xf>
    <xf numFmtId="0" fontId="0" fillId="19" borderId="42" xfId="0" applyFill="1" applyBorder="1" applyAlignment="1">
      <alignment vertical="center"/>
    </xf>
    <xf numFmtId="0" fontId="1" fillId="3" borderId="43" xfId="0" applyFont="1" applyFill="1" applyBorder="1" applyAlignment="1">
      <alignment vertical="center"/>
    </xf>
    <xf numFmtId="164" fontId="3" fillId="19" borderId="42" xfId="0" applyNumberFormat="1" applyFont="1" applyFill="1" applyBorder="1" applyAlignment="1">
      <alignment vertical="center"/>
    </xf>
    <xf numFmtId="164" fontId="0" fillId="19" borderId="42" xfId="0" applyNumberFormat="1" applyFill="1" applyBorder="1" applyAlignment="1">
      <alignment vertical="center"/>
    </xf>
    <xf numFmtId="0" fontId="7" fillId="19" borderId="42" xfId="0" applyFont="1" applyFill="1" applyBorder="1" applyAlignment="1">
      <alignment vertical="center"/>
    </xf>
    <xf numFmtId="0" fontId="7" fillId="19" borderId="42" xfId="0" applyFont="1" applyFill="1" applyBorder="1" applyAlignment="1">
      <alignment horizontal="center" vertical="center"/>
    </xf>
    <xf numFmtId="0" fontId="0" fillId="19" borderId="42" xfId="0" applyFill="1" applyBorder="1"/>
    <xf numFmtId="0" fontId="3" fillId="19" borderId="44" xfId="0" applyFont="1" applyFill="1" applyBorder="1" applyAlignment="1">
      <alignment horizontal="center"/>
    </xf>
    <xf numFmtId="164" fontId="4" fillId="0" borderId="6" xfId="0" applyNumberFormat="1" applyFont="1" applyBorder="1" applyAlignment="1">
      <alignment horizontal="center" vertical="center"/>
    </xf>
    <xf numFmtId="164" fontId="4" fillId="0" borderId="7" xfId="0" applyNumberFormat="1" applyFont="1" applyBorder="1" applyAlignment="1">
      <alignment vertical="center"/>
    </xf>
    <xf numFmtId="164" fontId="4" fillId="20" borderId="45" xfId="0" applyNumberFormat="1" applyFont="1" applyFill="1" applyBorder="1" applyAlignment="1">
      <alignment horizontal="center" vertical="center"/>
    </xf>
    <xf numFmtId="164" fontId="5" fillId="21" borderId="46" xfId="0" applyNumberFormat="1" applyFont="1" applyFill="1" applyBorder="1" applyAlignment="1">
      <alignment horizontal="center" vertical="center" wrapText="1"/>
    </xf>
    <xf numFmtId="164" fontId="5" fillId="20" borderId="46" xfId="0" applyNumberFormat="1" applyFont="1" applyFill="1" applyBorder="1" applyAlignment="1">
      <alignment horizontal="center" vertical="center" wrapText="1"/>
    </xf>
    <xf numFmtId="167" fontId="5" fillId="21" borderId="46" xfId="2" applyFont="1" applyFill="1" applyBorder="1" applyAlignment="1">
      <alignment horizontal="center" vertical="center" wrapText="1"/>
    </xf>
    <xf numFmtId="164" fontId="5" fillId="20" borderId="47" xfId="0" applyNumberFormat="1" applyFont="1" applyFill="1" applyBorder="1" applyAlignment="1">
      <alignment horizontal="center" vertical="center" wrapText="1"/>
    </xf>
    <xf numFmtId="164" fontId="4" fillId="0" borderId="8" xfId="0" applyNumberFormat="1" applyFont="1" applyBorder="1" applyAlignment="1">
      <alignment vertical="center"/>
    </xf>
    <xf numFmtId="164" fontId="5" fillId="7" borderId="8" xfId="0" applyNumberFormat="1" applyFont="1" applyFill="1" applyBorder="1" applyAlignment="1" applyProtection="1">
      <alignment horizontal="center" vertical="center"/>
      <protection locked="0"/>
    </xf>
    <xf numFmtId="166" fontId="5" fillId="7" borderId="8" xfId="1" applyNumberFormat="1" applyFont="1" applyFill="1" applyBorder="1" applyAlignment="1" applyProtection="1">
      <alignment horizontal="center" vertical="center"/>
      <protection locked="0"/>
    </xf>
    <xf numFmtId="0" fontId="6" fillId="0" borderId="9" xfId="0" applyFont="1" applyBorder="1" applyAlignment="1">
      <alignment horizontal="center" vertical="center" wrapText="1"/>
    </xf>
    <xf numFmtId="0" fontId="6" fillId="7" borderId="11" xfId="0" applyFont="1" applyFill="1" applyBorder="1" applyAlignment="1">
      <alignment horizontal="center" vertical="center" wrapText="1"/>
    </xf>
    <xf numFmtId="0" fontId="6" fillId="0" borderId="48" xfId="0" applyFont="1" applyBorder="1" applyAlignment="1">
      <alignment horizontal="center" vertical="center" wrapText="1"/>
    </xf>
    <xf numFmtId="164" fontId="7" fillId="7" borderId="9" xfId="0" applyNumberFormat="1" applyFont="1" applyFill="1" applyBorder="1" applyAlignment="1" applyProtection="1">
      <alignment horizontal="center" vertical="center" wrapText="1"/>
      <protection locked="0"/>
    </xf>
    <xf numFmtId="167" fontId="7" fillId="7" borderId="36" xfId="2" applyFont="1" applyFill="1" applyBorder="1" applyAlignment="1">
      <alignment horizontal="center" vertical="center" wrapText="1"/>
    </xf>
    <xf numFmtId="0" fontId="7" fillId="0" borderId="10" xfId="0" applyFont="1" applyBorder="1" applyAlignment="1">
      <alignment horizontal="center" vertical="center" wrapText="1"/>
    </xf>
    <xf numFmtId="0" fontId="7" fillId="11" borderId="8" xfId="0" applyFont="1" applyFill="1" applyBorder="1" applyAlignment="1">
      <alignment horizontal="center" vertical="center" wrapText="1"/>
    </xf>
    <xf numFmtId="0" fontId="9" fillId="0" borderId="9" xfId="3" applyFont="1" applyBorder="1" applyAlignment="1">
      <alignment vertical="center"/>
    </xf>
    <xf numFmtId="0" fontId="7" fillId="0" borderId="9" xfId="0" applyFont="1" applyBorder="1" applyAlignment="1">
      <alignment horizontal="center" vertical="center" wrapText="1"/>
    </xf>
    <xf numFmtId="0" fontId="5" fillId="0" borderId="37" xfId="0" applyFont="1" applyBorder="1" applyAlignment="1">
      <alignment horizontal="center" vertical="center"/>
    </xf>
    <xf numFmtId="164" fontId="4" fillId="0" borderId="49" xfId="0" applyNumberFormat="1" applyFont="1" applyBorder="1" applyAlignment="1">
      <alignment horizontal="center" vertical="center"/>
    </xf>
    <xf numFmtId="164" fontId="4" fillId="0" borderId="50" xfId="0" applyNumberFormat="1" applyFont="1" applyBorder="1" applyAlignment="1">
      <alignment vertical="center"/>
    </xf>
    <xf numFmtId="164" fontId="4" fillId="20" borderId="43" xfId="0" applyNumberFormat="1" applyFont="1" applyFill="1" applyBorder="1" applyAlignment="1">
      <alignment horizontal="center" vertical="center"/>
    </xf>
    <xf numFmtId="164" fontId="5" fillId="21" borderId="19" xfId="0" applyNumberFormat="1" applyFont="1" applyFill="1" applyBorder="1" applyAlignment="1">
      <alignment horizontal="center" vertical="center" wrapText="1"/>
    </xf>
    <xf numFmtId="164" fontId="5" fillId="20" borderId="19" xfId="0" applyNumberFormat="1" applyFont="1" applyFill="1" applyBorder="1" applyAlignment="1">
      <alignment horizontal="center" vertical="center" wrapText="1"/>
    </xf>
    <xf numFmtId="167" fontId="5" fillId="21" borderId="19" xfId="2" applyFont="1" applyFill="1" applyBorder="1" applyAlignment="1">
      <alignment horizontal="center" vertical="center" wrapText="1"/>
    </xf>
    <xf numFmtId="164" fontId="5" fillId="20" borderId="51" xfId="0" applyNumberFormat="1" applyFont="1" applyFill="1" applyBorder="1" applyAlignment="1">
      <alignment horizontal="center" vertical="center" wrapText="1"/>
    </xf>
    <xf numFmtId="164" fontId="4" fillId="0" borderId="52" xfId="0" applyNumberFormat="1" applyFont="1" applyBorder="1" applyAlignment="1">
      <alignment vertical="center"/>
    </xf>
    <xf numFmtId="164" fontId="5" fillId="7" borderId="53" xfId="0" applyNumberFormat="1" applyFont="1" applyFill="1" applyBorder="1" applyAlignment="1" applyProtection="1">
      <alignment horizontal="center" vertical="center"/>
      <protection locked="0"/>
    </xf>
    <xf numFmtId="166" fontId="5" fillId="7" borderId="53" xfId="1" applyNumberFormat="1" applyFont="1" applyFill="1" applyBorder="1" applyAlignment="1" applyProtection="1">
      <alignment horizontal="center" vertical="center"/>
      <protection locked="0"/>
    </xf>
    <xf numFmtId="0" fontId="6" fillId="0" borderId="19" xfId="0" applyFont="1" applyBorder="1" applyAlignment="1">
      <alignment horizontal="center" vertical="center" wrapText="1"/>
    </xf>
    <xf numFmtId="0" fontId="6" fillId="7" borderId="4" xfId="0" applyFont="1" applyFill="1" applyBorder="1" applyAlignment="1">
      <alignment horizontal="center" vertical="center" wrapText="1"/>
    </xf>
    <xf numFmtId="0" fontId="6" fillId="0" borderId="54" xfId="0" applyFont="1" applyBorder="1" applyAlignment="1">
      <alignment horizontal="center" vertical="center" wrapText="1"/>
    </xf>
    <xf numFmtId="164" fontId="4" fillId="8" borderId="5" xfId="0" applyNumberFormat="1" applyFont="1" applyFill="1" applyBorder="1" applyAlignment="1">
      <alignment vertical="center"/>
    </xf>
    <xf numFmtId="164" fontId="5" fillId="8" borderId="55" xfId="0" applyNumberFormat="1" applyFont="1" applyFill="1" applyBorder="1" applyAlignment="1" applyProtection="1">
      <alignment horizontal="center" vertical="center" wrapText="1"/>
      <protection locked="0"/>
    </xf>
    <xf numFmtId="164" fontId="5" fillId="8" borderId="19" xfId="0" applyNumberFormat="1" applyFont="1" applyFill="1" applyBorder="1" applyAlignment="1" applyProtection="1">
      <alignment horizontal="center" vertical="center" wrapText="1"/>
      <protection locked="0"/>
    </xf>
    <xf numFmtId="167" fontId="7" fillId="7" borderId="38" xfId="2" applyFont="1" applyFill="1" applyBorder="1" applyAlignment="1">
      <alignment horizontal="center" vertical="center"/>
    </xf>
    <xf numFmtId="0" fontId="7" fillId="8" borderId="56" xfId="0" applyFont="1" applyFill="1" applyBorder="1" applyAlignment="1">
      <alignment horizontal="center" vertical="center"/>
    </xf>
    <xf numFmtId="0" fontId="7" fillId="11" borderId="5" xfId="0" applyFont="1" applyFill="1" applyBorder="1" applyAlignment="1" applyProtection="1">
      <alignment horizontal="center" vertical="center" wrapText="1"/>
      <protection locked="0"/>
    </xf>
    <xf numFmtId="0" fontId="9" fillId="0" borderId="19" xfId="3" applyFont="1" applyBorder="1" applyAlignment="1">
      <alignment vertical="center"/>
    </xf>
    <xf numFmtId="0" fontId="7" fillId="0" borderId="55" xfId="0" applyFont="1" applyBorder="1" applyAlignment="1">
      <alignment horizontal="center" vertical="center" wrapText="1"/>
    </xf>
    <xf numFmtId="0" fontId="5" fillId="0" borderId="57" xfId="0" applyFont="1" applyBorder="1" applyAlignment="1">
      <alignment horizontal="center" vertical="center"/>
    </xf>
    <xf numFmtId="164" fontId="4" fillId="0" borderId="22" xfId="0" applyNumberFormat="1" applyFont="1" applyBorder="1" applyAlignment="1">
      <alignment horizontal="center" vertical="center"/>
    </xf>
    <xf numFmtId="164" fontId="4" fillId="0" borderId="23" xfId="0" applyNumberFormat="1" applyFont="1" applyBorder="1" applyAlignment="1">
      <alignment vertical="center"/>
    </xf>
    <xf numFmtId="164" fontId="4" fillId="20" borderId="26" xfId="0" applyNumberFormat="1" applyFont="1" applyFill="1" applyBorder="1" applyAlignment="1">
      <alignment horizontal="center" vertical="center"/>
    </xf>
    <xf numFmtId="164" fontId="5" fillId="21" borderId="21" xfId="0" applyNumberFormat="1" applyFont="1" applyFill="1" applyBorder="1" applyAlignment="1">
      <alignment horizontal="center" vertical="center" wrapText="1"/>
    </xf>
    <xf numFmtId="164" fontId="5" fillId="20" borderId="21" xfId="0" applyNumberFormat="1" applyFont="1" applyFill="1" applyBorder="1" applyAlignment="1">
      <alignment horizontal="center" vertical="center" wrapText="1"/>
    </xf>
    <xf numFmtId="167" fontId="5" fillId="21" borderId="21" xfId="2" applyFont="1" applyFill="1" applyBorder="1" applyAlignment="1">
      <alignment horizontal="center" vertical="center" wrapText="1"/>
    </xf>
    <xf numFmtId="164" fontId="5" fillId="20" borderId="28" xfId="0" applyNumberFormat="1" applyFont="1" applyFill="1" applyBorder="1" applyAlignment="1">
      <alignment horizontal="center" vertical="center" wrapText="1"/>
    </xf>
    <xf numFmtId="164" fontId="4" fillId="0" borderId="58" xfId="0" applyNumberFormat="1" applyFont="1" applyBorder="1" applyAlignment="1">
      <alignment vertical="center"/>
    </xf>
    <xf numFmtId="164" fontId="5" fillId="7" borderId="24" xfId="0" applyNumberFormat="1" applyFont="1" applyFill="1" applyBorder="1" applyAlignment="1" applyProtection="1">
      <alignment horizontal="center" vertical="center"/>
      <protection locked="0"/>
    </xf>
    <xf numFmtId="166" fontId="5" fillId="7" borderId="24" xfId="1" applyNumberFormat="1" applyFont="1" applyFill="1" applyBorder="1" applyAlignment="1" applyProtection="1">
      <alignment horizontal="center" vertical="center"/>
      <protection locked="0"/>
    </xf>
    <xf numFmtId="0" fontId="6" fillId="0" borderId="21" xfId="0" applyFont="1" applyBorder="1" applyAlignment="1">
      <alignment horizontal="center" vertical="center" wrapText="1"/>
    </xf>
    <xf numFmtId="0" fontId="6" fillId="7" borderId="27" xfId="0" applyFont="1" applyFill="1" applyBorder="1" applyAlignment="1">
      <alignment horizontal="center" vertical="center" wrapText="1"/>
    </xf>
    <xf numFmtId="0" fontId="6" fillId="0" borderId="25" xfId="0" applyFont="1" applyBorder="1" applyAlignment="1">
      <alignment horizontal="center" vertical="center" wrapText="1"/>
    </xf>
    <xf numFmtId="164" fontId="4" fillId="8" borderId="24" xfId="0" applyNumberFormat="1" applyFont="1" applyFill="1" applyBorder="1" applyAlignment="1">
      <alignment vertical="center"/>
    </xf>
    <xf numFmtId="164" fontId="5" fillId="8" borderId="21" xfId="0" applyNumberFormat="1" applyFont="1" applyFill="1" applyBorder="1" applyAlignment="1" applyProtection="1">
      <alignment horizontal="center" vertical="center" wrapText="1"/>
      <protection locked="0"/>
    </xf>
    <xf numFmtId="167" fontId="7" fillId="7" borderId="27" xfId="2" applyFont="1" applyFill="1" applyBorder="1" applyAlignment="1">
      <alignment horizontal="center" vertical="center"/>
    </xf>
    <xf numFmtId="0" fontId="7" fillId="8" borderId="25" xfId="0" applyFont="1" applyFill="1" applyBorder="1" applyAlignment="1">
      <alignment horizontal="center" vertical="center"/>
    </xf>
    <xf numFmtId="0" fontId="9" fillId="22" borderId="21" xfId="3" applyFont="1" applyFill="1" applyBorder="1" applyAlignment="1">
      <alignment vertical="center"/>
    </xf>
    <xf numFmtId="0" fontId="7" fillId="0" borderId="21" xfId="0" applyFont="1" applyBorder="1" applyAlignment="1">
      <alignment horizontal="center" vertical="center" wrapText="1"/>
    </xf>
    <xf numFmtId="164" fontId="4" fillId="0" borderId="30" xfId="0" applyNumberFormat="1" applyFont="1" applyBorder="1" applyAlignment="1">
      <alignment horizontal="center" vertical="center"/>
    </xf>
    <xf numFmtId="164" fontId="4" fillId="0" borderId="31" xfId="0" applyNumberFormat="1" applyFont="1" applyBorder="1" applyAlignment="1">
      <alignment vertical="center"/>
    </xf>
    <xf numFmtId="164" fontId="4" fillId="20" borderId="59" xfId="0" applyNumberFormat="1" applyFont="1" applyFill="1" applyBorder="1" applyAlignment="1">
      <alignment horizontal="center" vertical="center"/>
    </xf>
    <xf numFmtId="164" fontId="5" fillId="21" borderId="60" xfId="0" applyNumberFormat="1" applyFont="1" applyFill="1" applyBorder="1" applyAlignment="1">
      <alignment horizontal="center" vertical="center" wrapText="1"/>
    </xf>
    <xf numFmtId="164" fontId="5" fillId="20" borderId="60" xfId="0" applyNumberFormat="1" applyFont="1" applyFill="1" applyBorder="1" applyAlignment="1">
      <alignment horizontal="center" vertical="center" wrapText="1"/>
    </xf>
    <xf numFmtId="167" fontId="5" fillId="21" borderId="60" xfId="2" applyFont="1" applyFill="1" applyBorder="1" applyAlignment="1">
      <alignment horizontal="center" vertical="center" wrapText="1"/>
    </xf>
    <xf numFmtId="164" fontId="5" fillId="20" borderId="61" xfId="0" applyNumberFormat="1" applyFont="1" applyFill="1" applyBorder="1" applyAlignment="1">
      <alignment horizontal="center" vertical="center" wrapText="1"/>
    </xf>
    <xf numFmtId="164" fontId="4" fillId="0" borderId="62" xfId="0" applyNumberFormat="1" applyFont="1" applyBorder="1" applyAlignment="1">
      <alignment vertical="center"/>
    </xf>
    <xf numFmtId="164" fontId="5" fillId="7" borderId="63" xfId="0" applyNumberFormat="1" applyFont="1" applyFill="1" applyBorder="1" applyAlignment="1" applyProtection="1">
      <alignment horizontal="center" vertical="center"/>
      <protection locked="0"/>
    </xf>
    <xf numFmtId="166" fontId="5" fillId="7" borderId="63" xfId="1" applyNumberFormat="1" applyFont="1" applyFill="1" applyBorder="1" applyAlignment="1" applyProtection="1">
      <alignment horizontal="center" vertical="center"/>
      <protection locked="0"/>
    </xf>
    <xf numFmtId="0" fontId="6" fillId="0" borderId="60" xfId="0" applyFont="1" applyBorder="1" applyAlignment="1">
      <alignment horizontal="center" vertical="center" wrapText="1"/>
    </xf>
    <xf numFmtId="0" fontId="6" fillId="7" borderId="64" xfId="0" applyFont="1" applyFill="1" applyBorder="1" applyAlignment="1">
      <alignment horizontal="center" vertical="center" wrapText="1"/>
    </xf>
    <xf numFmtId="0" fontId="6" fillId="0" borderId="65" xfId="0" applyFont="1" applyBorder="1" applyAlignment="1">
      <alignment horizontal="center" vertical="center" wrapText="1"/>
    </xf>
    <xf numFmtId="164" fontId="4" fillId="0" borderId="63" xfId="0" applyNumberFormat="1" applyFont="1" applyBorder="1" applyAlignment="1">
      <alignment vertical="center"/>
    </xf>
    <xf numFmtId="164" fontId="5" fillId="8" borderId="60" xfId="0" applyNumberFormat="1" applyFont="1" applyFill="1" applyBorder="1" applyAlignment="1" applyProtection="1">
      <alignment horizontal="center" vertical="center" wrapText="1"/>
      <protection locked="0"/>
    </xf>
    <xf numFmtId="167" fontId="7" fillId="7" borderId="64" xfId="2" applyFont="1" applyFill="1" applyBorder="1" applyAlignment="1">
      <alignment horizontal="center" vertical="center"/>
    </xf>
    <xf numFmtId="0" fontId="7" fillId="0" borderId="65" xfId="0" applyFont="1" applyBorder="1" applyAlignment="1">
      <alignment horizontal="center" vertical="center"/>
    </xf>
    <xf numFmtId="0" fontId="7" fillId="11" borderId="63" xfId="0" applyFont="1" applyFill="1" applyBorder="1" applyAlignment="1" applyProtection="1">
      <alignment horizontal="center" vertical="center" wrapText="1"/>
      <protection locked="0"/>
    </xf>
    <xf numFmtId="0" fontId="7" fillId="0" borderId="60" xfId="0" applyFont="1" applyBorder="1" applyAlignment="1">
      <alignment horizontal="center" vertical="center" wrapText="1"/>
    </xf>
    <xf numFmtId="0" fontId="7" fillId="0" borderId="63" xfId="0" applyFont="1" applyBorder="1" applyAlignment="1">
      <alignment horizontal="center" vertical="center" wrapText="1"/>
    </xf>
    <xf numFmtId="0" fontId="5" fillId="0" borderId="66" xfId="0" applyFont="1" applyBorder="1" applyAlignment="1">
      <alignment horizontal="center" vertical="center"/>
    </xf>
    <xf numFmtId="164" fontId="4" fillId="0" borderId="67" xfId="0" applyNumberFormat="1" applyFont="1" applyBorder="1" applyAlignment="1">
      <alignment horizontal="center" vertical="center"/>
    </xf>
    <xf numFmtId="164" fontId="4" fillId="0" borderId="68" xfId="0" applyNumberFormat="1" applyFont="1" applyBorder="1" applyAlignment="1">
      <alignment vertical="center"/>
    </xf>
    <xf numFmtId="164" fontId="5" fillId="20" borderId="69" xfId="0" applyNumberFormat="1" applyFont="1" applyFill="1" applyBorder="1" applyAlignment="1">
      <alignment horizontal="center" vertical="center" wrapText="1"/>
    </xf>
    <xf numFmtId="164" fontId="5" fillId="21" borderId="33" xfId="0" applyNumberFormat="1" applyFont="1" applyFill="1" applyBorder="1" applyAlignment="1">
      <alignment horizontal="center" vertical="center" wrapText="1"/>
    </xf>
    <xf numFmtId="164" fontId="5" fillId="20" borderId="33" xfId="0" applyNumberFormat="1" applyFont="1" applyFill="1" applyBorder="1" applyAlignment="1">
      <alignment horizontal="center" vertical="center" wrapText="1"/>
    </xf>
    <xf numFmtId="167" fontId="5" fillId="21" borderId="33" xfId="2" applyFont="1" applyFill="1" applyBorder="1" applyAlignment="1">
      <alignment horizontal="center" vertical="center" wrapText="1"/>
    </xf>
    <xf numFmtId="164" fontId="5" fillId="20" borderId="70" xfId="0" applyNumberFormat="1" applyFont="1" applyFill="1" applyBorder="1" applyAlignment="1">
      <alignment horizontal="center" vertical="center" wrapText="1"/>
    </xf>
    <xf numFmtId="164" fontId="4" fillId="0" borderId="71" xfId="0" applyNumberFormat="1" applyFont="1" applyBorder="1" applyAlignment="1">
      <alignment vertical="center"/>
    </xf>
    <xf numFmtId="170" fontId="5" fillId="8" borderId="72" xfId="1" applyNumberFormat="1" applyFont="1" applyFill="1" applyBorder="1" applyAlignment="1" applyProtection="1">
      <alignment horizontal="center" vertical="center"/>
      <protection locked="0"/>
    </xf>
    <xf numFmtId="168" fontId="5" fillId="7" borderId="72" xfId="2" applyNumberFormat="1" applyFont="1" applyFill="1" applyBorder="1" applyAlignment="1" applyProtection="1">
      <alignment horizontal="center" vertical="center"/>
      <protection locked="0"/>
    </xf>
    <xf numFmtId="0" fontId="5" fillId="8" borderId="72" xfId="1" applyNumberFormat="1" applyFont="1" applyFill="1" applyBorder="1" applyAlignment="1" applyProtection="1">
      <alignment horizontal="center" vertical="center"/>
      <protection locked="0"/>
    </xf>
    <xf numFmtId="164" fontId="5" fillId="7" borderId="73" xfId="0" applyNumberFormat="1" applyFont="1" applyFill="1" applyBorder="1" applyAlignment="1" applyProtection="1">
      <alignment horizontal="center" vertical="center"/>
      <protection locked="0"/>
    </xf>
    <xf numFmtId="0" fontId="6" fillId="0" borderId="33" xfId="0" applyFont="1" applyBorder="1" applyAlignment="1">
      <alignment horizontal="center" vertical="center" wrapText="1"/>
    </xf>
    <xf numFmtId="0" fontId="6" fillId="7" borderId="35" xfId="0" applyFont="1" applyFill="1" applyBorder="1" applyAlignment="1">
      <alignment horizontal="center" vertical="center" wrapText="1"/>
    </xf>
    <xf numFmtId="0" fontId="6" fillId="0" borderId="34" xfId="0" applyFont="1" applyBorder="1" applyAlignment="1">
      <alignment horizontal="center" vertical="center" wrapText="1"/>
    </xf>
    <xf numFmtId="164" fontId="4" fillId="0" borderId="32" xfId="0" applyNumberFormat="1" applyFont="1" applyBorder="1" applyAlignment="1">
      <alignment vertical="center"/>
    </xf>
    <xf numFmtId="164" fontId="5" fillId="7" borderId="13" xfId="0" applyNumberFormat="1" applyFont="1" applyFill="1" applyBorder="1" applyAlignment="1" applyProtection="1">
      <alignment horizontal="center" vertical="center" wrapText="1"/>
      <protection locked="0"/>
    </xf>
    <xf numFmtId="164" fontId="5" fillId="8" borderId="33" xfId="0" applyNumberFormat="1" applyFont="1" applyFill="1" applyBorder="1" applyAlignment="1" applyProtection="1">
      <alignment horizontal="center" vertical="center" wrapText="1"/>
      <protection locked="0"/>
    </xf>
    <xf numFmtId="167" fontId="7" fillId="7" borderId="35" xfId="2" applyFont="1" applyFill="1" applyBorder="1" applyAlignment="1">
      <alignment horizontal="center" vertical="center"/>
    </xf>
    <xf numFmtId="0" fontId="7" fillId="0" borderId="34" xfId="0" applyFont="1" applyBorder="1" applyAlignment="1">
      <alignment horizontal="center" vertical="center"/>
    </xf>
    <xf numFmtId="0" fontId="7" fillId="22" borderId="33" xfId="0" applyFont="1" applyFill="1" applyBorder="1" applyAlignment="1">
      <alignment horizontal="center" vertical="center" wrapText="1"/>
    </xf>
    <xf numFmtId="0" fontId="5" fillId="0" borderId="74" xfId="0" applyFont="1" applyBorder="1" applyAlignment="1">
      <alignment horizontal="center" vertical="center"/>
    </xf>
    <xf numFmtId="164" fontId="4" fillId="0" borderId="15" xfId="0" applyNumberFormat="1" applyFont="1" applyBorder="1" applyAlignment="1">
      <alignment horizontal="center" vertical="center"/>
    </xf>
    <xf numFmtId="164" fontId="4" fillId="0" borderId="16" xfId="0" applyNumberFormat="1" applyFont="1" applyBorder="1" applyAlignment="1">
      <alignment vertical="center"/>
    </xf>
    <xf numFmtId="164" fontId="5" fillId="20" borderId="2" xfId="0" applyNumberFormat="1" applyFont="1" applyFill="1" applyBorder="1" applyAlignment="1">
      <alignment horizontal="center" vertical="center" wrapText="1"/>
    </xf>
    <xf numFmtId="164" fontId="5" fillId="21" borderId="13" xfId="0" applyNumberFormat="1" applyFont="1" applyFill="1" applyBorder="1" applyAlignment="1">
      <alignment horizontal="center" vertical="center" wrapText="1"/>
    </xf>
    <xf numFmtId="164" fontId="5" fillId="20" borderId="13" xfId="0" applyNumberFormat="1" applyFont="1" applyFill="1" applyBorder="1" applyAlignment="1">
      <alignment horizontal="center" vertical="center" wrapText="1"/>
    </xf>
    <xf numFmtId="167" fontId="5" fillId="21" borderId="13" xfId="2" applyFont="1" applyFill="1" applyBorder="1" applyAlignment="1">
      <alignment horizontal="center" vertical="center" wrapText="1"/>
    </xf>
    <xf numFmtId="164" fontId="5" fillId="20" borderId="18" xfId="0" applyNumberFormat="1" applyFont="1" applyFill="1" applyBorder="1" applyAlignment="1">
      <alignment horizontal="center" vertical="center" wrapText="1"/>
    </xf>
    <xf numFmtId="170" fontId="5" fillId="8" borderId="73" xfId="1" applyNumberFormat="1" applyFont="1" applyFill="1" applyBorder="1" applyAlignment="1" applyProtection="1">
      <alignment horizontal="center" vertical="center"/>
      <protection locked="0"/>
    </xf>
    <xf numFmtId="168" fontId="5" fillId="7" borderId="73" xfId="2" applyNumberFormat="1" applyFont="1" applyFill="1" applyBorder="1" applyAlignment="1" applyProtection="1">
      <alignment horizontal="center" vertical="center"/>
      <protection locked="0"/>
    </xf>
    <xf numFmtId="0" fontId="5" fillId="8" borderId="73" xfId="1" applyNumberFormat="1" applyFont="1" applyFill="1" applyBorder="1" applyAlignment="1" applyProtection="1">
      <alignment horizontal="center" vertical="center"/>
      <protection locked="0"/>
    </xf>
    <xf numFmtId="0" fontId="6" fillId="0" borderId="13"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0" borderId="17" xfId="0" applyFont="1" applyBorder="1" applyAlignment="1">
      <alignment horizontal="center" vertical="center" wrapText="1"/>
    </xf>
    <xf numFmtId="164" fontId="4" fillId="0" borderId="3" xfId="0" applyNumberFormat="1" applyFont="1" applyBorder="1" applyAlignment="1">
      <alignment vertical="center"/>
    </xf>
    <xf numFmtId="167" fontId="7" fillId="7" borderId="1" xfId="2" applyFont="1" applyFill="1" applyBorder="1" applyAlignment="1">
      <alignment horizontal="center" vertical="center"/>
    </xf>
    <xf numFmtId="0" fontId="7" fillId="0" borderId="17" xfId="0" applyFont="1" applyBorder="1" applyAlignment="1">
      <alignment horizontal="center" vertical="center"/>
    </xf>
    <xf numFmtId="0" fontId="7" fillId="22" borderId="13" xfId="0" applyFont="1" applyFill="1" applyBorder="1" applyAlignment="1">
      <alignment horizontal="center" vertical="center" wrapText="1"/>
    </xf>
    <xf numFmtId="164" fontId="5" fillId="20" borderId="43" xfId="0" applyNumberFormat="1" applyFont="1" applyFill="1" applyBorder="1" applyAlignment="1">
      <alignment horizontal="center" vertical="center" wrapText="1"/>
    </xf>
    <xf numFmtId="164" fontId="4" fillId="0" borderId="75" xfId="0" applyNumberFormat="1" applyFont="1" applyBorder="1" applyAlignment="1">
      <alignment vertical="center"/>
    </xf>
    <xf numFmtId="170" fontId="5" fillId="8" borderId="76" xfId="1" applyNumberFormat="1" applyFont="1" applyFill="1" applyBorder="1" applyAlignment="1" applyProtection="1">
      <alignment horizontal="center" vertical="center"/>
      <protection locked="0"/>
    </xf>
    <xf numFmtId="168" fontId="5" fillId="7" borderId="76" xfId="2" applyNumberFormat="1" applyFont="1" applyFill="1" applyBorder="1" applyAlignment="1" applyProtection="1">
      <alignment horizontal="center" vertical="center"/>
      <protection locked="0"/>
    </xf>
    <xf numFmtId="0" fontId="5" fillId="8" borderId="76" xfId="1" applyNumberFormat="1" applyFont="1" applyFill="1" applyBorder="1" applyAlignment="1" applyProtection="1">
      <alignment horizontal="center" vertical="center"/>
      <protection locked="0"/>
    </xf>
    <xf numFmtId="164" fontId="4" fillId="0" borderId="53" xfId="0" applyNumberFormat="1" applyFont="1" applyBorder="1" applyAlignment="1">
      <alignment vertical="center"/>
    </xf>
    <xf numFmtId="167" fontId="7" fillId="7" borderId="4" xfId="2" applyFont="1" applyFill="1" applyBorder="1" applyAlignment="1">
      <alignment horizontal="center" vertical="center"/>
    </xf>
    <xf numFmtId="0" fontId="7" fillId="0" borderId="54" xfId="0" applyFont="1" applyBorder="1" applyAlignment="1">
      <alignment horizontal="center" vertical="center"/>
    </xf>
    <xf numFmtId="0" fontId="7" fillId="22" borderId="19" xfId="0" applyFont="1" applyFill="1" applyBorder="1" applyAlignment="1">
      <alignment horizontal="center" vertical="center" wrapText="1"/>
    </xf>
    <xf numFmtId="0" fontId="5" fillId="0" borderId="77" xfId="0" applyFont="1" applyBorder="1" applyAlignment="1">
      <alignment horizontal="center" vertical="center"/>
    </xf>
    <xf numFmtId="164" fontId="5" fillId="20" borderId="11" xfId="0" applyNumberFormat="1" applyFont="1" applyFill="1" applyBorder="1" applyAlignment="1">
      <alignment horizontal="center" vertical="center" wrapText="1"/>
    </xf>
    <xf numFmtId="164" fontId="5" fillId="21" borderId="9" xfId="0" applyNumberFormat="1" applyFont="1" applyFill="1" applyBorder="1" applyAlignment="1">
      <alignment horizontal="center" vertical="center" wrapText="1"/>
    </xf>
    <xf numFmtId="164" fontId="5" fillId="20" borderId="9" xfId="0" applyNumberFormat="1" applyFont="1" applyFill="1" applyBorder="1" applyAlignment="1">
      <alignment horizontal="center" vertical="center" wrapText="1"/>
    </xf>
    <xf numFmtId="167" fontId="5" fillId="21" borderId="9" xfId="2" applyFont="1" applyFill="1" applyBorder="1" applyAlignment="1">
      <alignment horizontal="center" vertical="center" wrapText="1"/>
    </xf>
    <xf numFmtId="164" fontId="5" fillId="20" borderId="12" xfId="0" applyNumberFormat="1" applyFont="1" applyFill="1" applyBorder="1" applyAlignment="1">
      <alignment horizontal="center" vertical="center" wrapText="1"/>
    </xf>
    <xf numFmtId="164" fontId="4" fillId="0" borderId="78" xfId="0" applyNumberFormat="1" applyFont="1" applyBorder="1" applyAlignment="1">
      <alignment vertical="center"/>
    </xf>
    <xf numFmtId="170" fontId="5" fillId="8" borderId="79" xfId="1" applyNumberFormat="1" applyFont="1" applyFill="1" applyBorder="1" applyAlignment="1" applyProtection="1">
      <alignment horizontal="center" vertical="center"/>
      <protection locked="0"/>
    </xf>
    <xf numFmtId="168" fontId="5" fillId="7" borderId="79" xfId="2" applyNumberFormat="1" applyFont="1" applyFill="1" applyBorder="1" applyAlignment="1" applyProtection="1">
      <alignment horizontal="center" vertical="center"/>
      <protection locked="0"/>
    </xf>
    <xf numFmtId="0" fontId="5" fillId="8" borderId="79" xfId="1" applyNumberFormat="1" applyFont="1" applyFill="1" applyBorder="1" applyAlignment="1" applyProtection="1">
      <alignment horizontal="center" vertical="center"/>
      <protection locked="0"/>
    </xf>
    <xf numFmtId="164" fontId="5" fillId="7" borderId="79" xfId="0" applyNumberFormat="1" applyFont="1" applyFill="1" applyBorder="1" applyAlignment="1" applyProtection="1">
      <alignment horizontal="center" vertical="center"/>
      <protection locked="0"/>
    </xf>
    <xf numFmtId="0" fontId="6" fillId="7" borderId="36" xfId="0" applyFont="1" applyFill="1" applyBorder="1" applyAlignment="1">
      <alignment horizontal="center" vertical="center" wrapText="1"/>
    </xf>
    <xf numFmtId="0" fontId="6" fillId="0" borderId="10" xfId="0" applyFont="1" applyBorder="1" applyAlignment="1">
      <alignment horizontal="center" vertical="center" wrapText="1"/>
    </xf>
    <xf numFmtId="164" fontId="5" fillId="7" borderId="9" xfId="0" applyNumberFormat="1" applyFont="1" applyFill="1" applyBorder="1" applyAlignment="1" applyProtection="1">
      <alignment horizontal="center" vertical="center" wrapText="1"/>
      <protection locked="0"/>
    </xf>
    <xf numFmtId="167" fontId="7" fillId="7" borderId="36" xfId="2" applyFont="1" applyFill="1" applyBorder="1" applyAlignment="1">
      <alignment horizontal="center" vertical="center"/>
    </xf>
    <xf numFmtId="0" fontId="7" fillId="0" borderId="10" xfId="0" applyFont="1" applyBorder="1" applyAlignment="1">
      <alignment horizontal="center" vertical="center"/>
    </xf>
    <xf numFmtId="0" fontId="7" fillId="0" borderId="13" xfId="0" applyFont="1" applyBorder="1" applyAlignment="1">
      <alignment horizontal="center" vertical="center" wrapText="1"/>
    </xf>
    <xf numFmtId="164" fontId="5" fillId="20" borderId="26" xfId="0" applyNumberFormat="1" applyFont="1" applyFill="1" applyBorder="1" applyAlignment="1">
      <alignment horizontal="center" vertical="center" wrapText="1"/>
    </xf>
    <xf numFmtId="164" fontId="4" fillId="0" borderId="80" xfId="0" applyNumberFormat="1" applyFont="1" applyBorder="1" applyAlignment="1">
      <alignment vertical="center"/>
    </xf>
    <xf numFmtId="170" fontId="5" fillId="8" borderId="81" xfId="1" applyNumberFormat="1" applyFont="1" applyFill="1" applyBorder="1" applyAlignment="1" applyProtection="1">
      <alignment horizontal="center" vertical="center"/>
      <protection locked="0"/>
    </xf>
    <xf numFmtId="168" fontId="5" fillId="7" borderId="81" xfId="2" applyNumberFormat="1" applyFont="1" applyFill="1" applyBorder="1" applyAlignment="1" applyProtection="1">
      <alignment horizontal="center" vertical="center"/>
      <protection locked="0"/>
    </xf>
    <xf numFmtId="0" fontId="5" fillId="8" borderId="81" xfId="1" applyNumberFormat="1" applyFont="1" applyFill="1" applyBorder="1" applyAlignment="1" applyProtection="1">
      <alignment horizontal="center" vertical="center"/>
      <protection locked="0"/>
    </xf>
    <xf numFmtId="164" fontId="5" fillId="7" borderId="81" xfId="0" applyNumberFormat="1" applyFont="1" applyFill="1" applyBorder="1" applyAlignment="1" applyProtection="1">
      <alignment horizontal="center" vertical="center"/>
      <protection locked="0"/>
    </xf>
    <xf numFmtId="164" fontId="4" fillId="0" borderId="24" xfId="0" applyNumberFormat="1" applyFont="1" applyBorder="1" applyAlignment="1">
      <alignment vertical="center"/>
    </xf>
    <xf numFmtId="164" fontId="5" fillId="7" borderId="21" xfId="0" applyNumberFormat="1" applyFont="1" applyFill="1" applyBorder="1" applyAlignment="1" applyProtection="1">
      <alignment horizontal="center" vertical="center" wrapText="1"/>
      <protection locked="0"/>
    </xf>
    <xf numFmtId="0" fontId="7" fillId="0" borderId="25" xfId="0" applyFont="1" applyBorder="1" applyAlignment="1">
      <alignment horizontal="center" vertical="center"/>
    </xf>
    <xf numFmtId="164" fontId="4" fillId="0" borderId="82" xfId="0" applyNumberFormat="1" applyFont="1" applyBorder="1" applyAlignment="1">
      <alignment horizontal="center" vertical="center"/>
    </xf>
    <xf numFmtId="164" fontId="4" fillId="0" borderId="83" xfId="0" applyNumberFormat="1" applyFont="1" applyBorder="1" applyAlignment="1">
      <alignment vertical="center"/>
    </xf>
    <xf numFmtId="164" fontId="5" fillId="20" borderId="0" xfId="0" applyNumberFormat="1" applyFont="1" applyFill="1" applyAlignment="1">
      <alignment horizontal="center" vertical="center" wrapText="1"/>
    </xf>
    <xf numFmtId="164" fontId="5" fillId="21" borderId="55" xfId="0" applyNumberFormat="1" applyFont="1" applyFill="1" applyBorder="1" applyAlignment="1">
      <alignment horizontal="center" vertical="center" wrapText="1"/>
    </xf>
    <xf numFmtId="164" fontId="5" fillId="20" borderId="55" xfId="0" applyNumberFormat="1" applyFont="1" applyFill="1" applyBorder="1" applyAlignment="1">
      <alignment horizontal="center" vertical="center" wrapText="1"/>
    </xf>
    <xf numFmtId="167" fontId="5" fillId="21" borderId="55" xfId="2" applyFont="1" applyFill="1" applyBorder="1" applyAlignment="1">
      <alignment horizontal="center" vertical="center" wrapText="1"/>
    </xf>
    <xf numFmtId="164" fontId="5" fillId="20" borderId="84" xfId="0" applyNumberFormat="1" applyFont="1" applyFill="1" applyBorder="1" applyAlignment="1">
      <alignment horizontal="center" vertical="center" wrapText="1"/>
    </xf>
    <xf numFmtId="164" fontId="4" fillId="0" borderId="5" xfId="0" applyNumberFormat="1" applyFont="1" applyBorder="1" applyAlignment="1">
      <alignment vertical="center"/>
    </xf>
    <xf numFmtId="164" fontId="5" fillId="7" borderId="5" xfId="0" applyNumberFormat="1" applyFont="1" applyFill="1" applyBorder="1" applyAlignment="1" applyProtection="1">
      <alignment horizontal="center" vertical="center"/>
      <protection locked="0"/>
    </xf>
    <xf numFmtId="166" fontId="5" fillId="7" borderId="5" xfId="1" applyNumberFormat="1" applyFont="1" applyFill="1" applyBorder="1" applyAlignment="1" applyProtection="1">
      <alignment horizontal="center" vertical="center"/>
      <protection locked="0"/>
    </xf>
    <xf numFmtId="0" fontId="6" fillId="0" borderId="55" xfId="0" applyFont="1" applyBorder="1" applyAlignment="1">
      <alignment horizontal="center" vertical="center" wrapText="1"/>
    </xf>
    <xf numFmtId="0" fontId="6" fillId="7" borderId="38" xfId="0" applyFont="1" applyFill="1" applyBorder="1" applyAlignment="1">
      <alignment horizontal="center" vertical="center" wrapText="1"/>
    </xf>
    <xf numFmtId="0" fontId="6" fillId="0" borderId="56" xfId="0" applyFont="1" applyBorder="1" applyAlignment="1">
      <alignment horizontal="center" vertical="center" wrapText="1"/>
    </xf>
    <xf numFmtId="164" fontId="5" fillId="7" borderId="55" xfId="0" applyNumberFormat="1" applyFont="1" applyFill="1" applyBorder="1" applyAlignment="1" applyProtection="1">
      <alignment horizontal="center" vertical="center" wrapText="1"/>
      <protection locked="0"/>
    </xf>
    <xf numFmtId="0" fontId="7" fillId="0" borderId="56" xfId="0" applyFont="1" applyBorder="1" applyAlignment="1">
      <alignment horizontal="center" vertical="center"/>
    </xf>
    <xf numFmtId="0" fontId="7" fillId="22" borderId="55" xfId="0" applyFont="1" applyFill="1" applyBorder="1" applyAlignment="1">
      <alignment horizontal="center" vertical="center" wrapText="1"/>
    </xf>
    <xf numFmtId="164" fontId="4" fillId="0" borderId="59" xfId="0" applyNumberFormat="1" applyFont="1" applyBorder="1" applyAlignment="1">
      <alignment vertical="center"/>
    </xf>
    <xf numFmtId="164" fontId="5" fillId="7" borderId="60" xfId="0" applyNumberFormat="1" applyFont="1" applyFill="1" applyBorder="1" applyAlignment="1" applyProtection="1">
      <alignment horizontal="center" vertical="center" wrapText="1"/>
      <protection locked="0"/>
    </xf>
    <xf numFmtId="0" fontId="5" fillId="0" borderId="60" xfId="0" applyFont="1" applyBorder="1" applyAlignment="1">
      <alignment horizontal="center" vertical="center"/>
    </xf>
    <xf numFmtId="167" fontId="5" fillId="7" borderId="60" xfId="2" applyFont="1" applyFill="1" applyBorder="1" applyAlignment="1">
      <alignment horizontal="center" vertical="center" wrapText="1"/>
    </xf>
    <xf numFmtId="0" fontId="5" fillId="0" borderId="61" xfId="0" applyFont="1" applyBorder="1" applyAlignment="1">
      <alignment horizontal="center" vertical="center" wrapText="1"/>
    </xf>
    <xf numFmtId="0" fontId="7" fillId="11" borderId="63" xfId="0" applyFont="1" applyFill="1" applyBorder="1" applyAlignment="1">
      <alignment horizontal="center" vertical="center" wrapText="1"/>
    </xf>
    <xf numFmtId="164" fontId="4" fillId="0" borderId="69" xfId="0" applyNumberFormat="1" applyFont="1" applyBorder="1" applyAlignment="1">
      <alignment vertical="center"/>
    </xf>
    <xf numFmtId="0" fontId="5" fillId="0" borderId="33" xfId="0" applyFont="1" applyBorder="1" applyAlignment="1">
      <alignment horizontal="center" vertical="center"/>
    </xf>
    <xf numFmtId="0" fontId="5" fillId="0" borderId="70" xfId="0" applyFont="1" applyBorder="1" applyAlignment="1">
      <alignment horizontal="center" vertical="center" wrapText="1"/>
    </xf>
    <xf numFmtId="164" fontId="5" fillId="7" borderId="32" xfId="0" applyNumberFormat="1" applyFont="1" applyFill="1" applyBorder="1" applyAlignment="1" applyProtection="1">
      <alignment horizontal="center" vertical="center"/>
      <protection locked="0"/>
    </xf>
    <xf numFmtId="166" fontId="5" fillId="7" borderId="32" xfId="1" applyNumberFormat="1" applyFont="1" applyFill="1" applyBorder="1" applyAlignment="1" applyProtection="1">
      <alignment horizontal="center" vertical="center"/>
      <protection locked="0"/>
    </xf>
    <xf numFmtId="164" fontId="5" fillId="7" borderId="33" xfId="0" applyNumberFormat="1" applyFont="1" applyFill="1" applyBorder="1" applyAlignment="1" applyProtection="1">
      <alignment horizontal="center" vertical="center" wrapText="1"/>
      <protection locked="0"/>
    </xf>
    <xf numFmtId="0" fontId="7" fillId="11" borderId="32" xfId="0" applyFont="1" applyFill="1" applyBorder="1" applyAlignment="1">
      <alignment horizontal="center" vertical="center" wrapText="1"/>
    </xf>
    <xf numFmtId="0" fontId="7" fillId="0" borderId="33" xfId="0" applyFont="1" applyBorder="1" applyAlignment="1">
      <alignment horizontal="center" vertical="center" wrapText="1"/>
    </xf>
    <xf numFmtId="164" fontId="4" fillId="0" borderId="2" xfId="0" applyNumberFormat="1" applyFont="1" applyBorder="1" applyAlignment="1">
      <alignment vertical="center"/>
    </xf>
    <xf numFmtId="0" fontId="5" fillId="0" borderId="13" xfId="0" applyFont="1" applyBorder="1" applyAlignment="1">
      <alignment horizontal="center" vertical="center"/>
    </xf>
    <xf numFmtId="0" fontId="5" fillId="0" borderId="18" xfId="0" applyFont="1" applyBorder="1" applyAlignment="1">
      <alignment horizontal="center" vertical="center" wrapText="1"/>
    </xf>
    <xf numFmtId="164" fontId="5" fillId="7" borderId="3" xfId="0" applyNumberFormat="1" applyFont="1" applyFill="1" applyBorder="1" applyAlignment="1" applyProtection="1">
      <alignment horizontal="center" vertical="center"/>
      <protection locked="0"/>
    </xf>
    <xf numFmtId="166" fontId="5" fillId="7" borderId="3" xfId="1" applyNumberFormat="1" applyFont="1" applyFill="1" applyBorder="1" applyAlignment="1" applyProtection="1">
      <alignment horizontal="center" vertical="center"/>
      <protection locked="0"/>
    </xf>
    <xf numFmtId="0" fontId="7" fillId="11" borderId="3" xfId="0" applyFont="1" applyFill="1" applyBorder="1" applyAlignment="1">
      <alignment horizontal="center" vertical="center" wrapText="1"/>
    </xf>
    <xf numFmtId="164" fontId="4" fillId="0" borderId="43" xfId="0" applyNumberFormat="1" applyFont="1" applyBorder="1" applyAlignment="1">
      <alignment vertical="center"/>
    </xf>
    <xf numFmtId="0" fontId="5" fillId="0" borderId="19" xfId="0" applyFont="1" applyBorder="1" applyAlignment="1">
      <alignment horizontal="center" vertical="center"/>
    </xf>
    <xf numFmtId="0" fontId="5" fillId="0" borderId="51" xfId="0" applyFont="1" applyBorder="1" applyAlignment="1">
      <alignment horizontal="center" vertical="center" wrapText="1"/>
    </xf>
    <xf numFmtId="164" fontId="5" fillId="7" borderId="19" xfId="0" applyNumberFormat="1" applyFont="1" applyFill="1" applyBorder="1" applyAlignment="1" applyProtection="1">
      <alignment horizontal="center" vertical="center" wrapText="1"/>
      <protection locked="0"/>
    </xf>
    <xf numFmtId="0" fontId="7" fillId="11" borderId="53" xfId="0" applyFont="1" applyFill="1" applyBorder="1" applyAlignment="1">
      <alignment horizontal="center" vertical="center" wrapText="1"/>
    </xf>
    <xf numFmtId="0" fontId="7" fillId="0" borderId="19" xfId="0" applyFont="1" applyBorder="1" applyAlignment="1">
      <alignment horizontal="center" vertical="center" wrapText="1"/>
    </xf>
    <xf numFmtId="164" fontId="4" fillId="0" borderId="85" xfId="0" applyNumberFormat="1" applyFont="1" applyBorder="1" applyAlignment="1">
      <alignment horizontal="center" vertical="center"/>
    </xf>
    <xf numFmtId="164" fontId="4" fillId="0" borderId="11" xfId="0" applyNumberFormat="1" applyFont="1" applyBorder="1" applyAlignment="1">
      <alignment vertical="center"/>
    </xf>
    <xf numFmtId="0" fontId="5" fillId="0" borderId="9" xfId="0" applyFont="1" applyBorder="1" applyAlignment="1">
      <alignment horizontal="center" vertical="center"/>
    </xf>
    <xf numFmtId="0" fontId="5" fillId="0" borderId="12" xfId="0" applyFont="1" applyBorder="1" applyAlignment="1">
      <alignment horizontal="center" vertical="center" wrapText="1"/>
    </xf>
    <xf numFmtId="0" fontId="6" fillId="0" borderId="86" xfId="0" applyFont="1" applyBorder="1" applyAlignment="1">
      <alignment horizontal="center" vertical="center" wrapText="1"/>
    </xf>
    <xf numFmtId="164" fontId="4" fillId="0" borderId="87" xfId="0" applyNumberFormat="1" applyFont="1" applyBorder="1" applyAlignment="1">
      <alignment horizontal="center" vertical="center"/>
    </xf>
    <xf numFmtId="164" fontId="4" fillId="0" borderId="88" xfId="0" applyNumberFormat="1" applyFont="1" applyBorder="1" applyAlignment="1">
      <alignment horizontal="center" vertical="center"/>
    </xf>
    <xf numFmtId="164" fontId="4" fillId="0" borderId="26" xfId="0" applyNumberFormat="1" applyFont="1" applyBorder="1" applyAlignment="1">
      <alignment vertical="center"/>
    </xf>
    <xf numFmtId="0" fontId="5" fillId="0" borderId="21" xfId="0" applyFont="1" applyBorder="1" applyAlignment="1">
      <alignment horizontal="center" vertical="center"/>
    </xf>
    <xf numFmtId="0" fontId="5" fillId="0" borderId="28" xfId="0" applyFont="1" applyBorder="1" applyAlignment="1">
      <alignment horizontal="center" vertical="center" wrapText="1"/>
    </xf>
    <xf numFmtId="0" fontId="7" fillId="11" borderId="24" xfId="0" applyFont="1" applyFill="1" applyBorder="1" applyAlignment="1">
      <alignment horizontal="center" vertical="center" wrapText="1"/>
    </xf>
    <xf numFmtId="0" fontId="5" fillId="11" borderId="3" xfId="0" applyFont="1" applyFill="1" applyBorder="1" applyAlignment="1">
      <alignment horizontal="center" vertical="center"/>
    </xf>
    <xf numFmtId="164" fontId="0" fillId="2" borderId="0" xfId="0" applyNumberFormat="1" applyFill="1"/>
    <xf numFmtId="167" fontId="7" fillId="7" borderId="27" xfId="2" applyFont="1" applyFill="1" applyBorder="1" applyAlignment="1">
      <alignment horizontal="center" vertical="center" wrapText="1"/>
    </xf>
    <xf numFmtId="0" fontId="5" fillId="11" borderId="24" xfId="0" applyFont="1" applyFill="1" applyBorder="1" applyAlignment="1">
      <alignment horizontal="center" vertical="center"/>
    </xf>
    <xf numFmtId="164" fontId="4" fillId="0" borderId="7" xfId="0" applyNumberFormat="1" applyFont="1" applyBorder="1" applyAlignment="1">
      <alignment horizontal="center" vertical="center"/>
    </xf>
    <xf numFmtId="0" fontId="6" fillId="0" borderId="89" xfId="0" applyFont="1" applyBorder="1" applyAlignment="1">
      <alignment horizontal="center" vertical="center" wrapText="1"/>
    </xf>
    <xf numFmtId="0" fontId="6" fillId="7" borderId="90" xfId="0" applyFont="1" applyFill="1" applyBorder="1" applyAlignment="1">
      <alignment horizontal="center" vertical="center" wrapText="1"/>
    </xf>
    <xf numFmtId="0" fontId="6" fillId="0" borderId="91" xfId="0" applyFont="1" applyBorder="1" applyAlignment="1">
      <alignment horizontal="center" vertical="center" wrapText="1"/>
    </xf>
    <xf numFmtId="167" fontId="7" fillId="7" borderId="9" xfId="2" applyFont="1" applyFill="1" applyBorder="1" applyAlignment="1">
      <alignment horizontal="center" vertical="center" wrapText="1"/>
    </xf>
    <xf numFmtId="0" fontId="7" fillId="0" borderId="12" xfId="0" applyFont="1" applyBorder="1" applyAlignment="1">
      <alignment horizontal="center" vertical="center" wrapText="1"/>
    </xf>
    <xf numFmtId="0" fontId="6" fillId="0" borderId="92" xfId="0" applyFont="1" applyBorder="1" applyAlignment="1">
      <alignment horizontal="center" vertical="center" wrapText="1"/>
    </xf>
    <xf numFmtId="0" fontId="6" fillId="7" borderId="93" xfId="0" applyFont="1" applyFill="1" applyBorder="1" applyAlignment="1">
      <alignment horizontal="center" vertical="center" wrapText="1"/>
    </xf>
    <xf numFmtId="0" fontId="6" fillId="0" borderId="94" xfId="0" applyFont="1" applyBorder="1" applyAlignment="1">
      <alignment horizontal="center" vertical="center" wrapText="1"/>
    </xf>
    <xf numFmtId="164" fontId="5" fillId="20" borderId="92" xfId="0" applyNumberFormat="1" applyFont="1" applyFill="1" applyBorder="1" applyAlignment="1">
      <alignment horizontal="center" vertical="center" wrapText="1"/>
    </xf>
    <xf numFmtId="164" fontId="4" fillId="0" borderId="26" xfId="0" applyNumberFormat="1" applyFont="1" applyBorder="1" applyAlignment="1">
      <alignment horizontal="center" vertical="center" wrapText="1"/>
    </xf>
    <xf numFmtId="167" fontId="5" fillId="7" borderId="21" xfId="2" applyFont="1" applyFill="1" applyBorder="1" applyAlignment="1">
      <alignment horizontal="center" vertical="center" wrapText="1"/>
    </xf>
    <xf numFmtId="0" fontId="5" fillId="8" borderId="81" xfId="2" applyNumberFormat="1" applyFont="1" applyFill="1" applyBorder="1" applyAlignment="1" applyProtection="1">
      <alignment horizontal="center" vertical="center"/>
      <protection locked="0"/>
    </xf>
    <xf numFmtId="0" fontId="6" fillId="0" borderId="95" xfId="0" applyFont="1" applyBorder="1" applyAlignment="1">
      <alignment horizontal="center" vertical="center" wrapText="1"/>
    </xf>
    <xf numFmtId="164" fontId="5" fillId="20" borderId="95" xfId="0" applyNumberFormat="1" applyFont="1" applyFill="1" applyBorder="1" applyAlignment="1">
      <alignment horizontal="center" vertical="center" wrapText="1"/>
    </xf>
    <xf numFmtId="0" fontId="6" fillId="0" borderId="96"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21" xfId="0" applyFont="1" applyBorder="1" applyAlignment="1">
      <alignment horizontal="center" vertical="center" wrapText="1"/>
    </xf>
    <xf numFmtId="169" fontId="4" fillId="3" borderId="88" xfId="0" applyNumberFormat="1" applyFont="1" applyFill="1" applyBorder="1" applyAlignment="1">
      <alignment horizontal="center" vertical="center" wrapText="1"/>
    </xf>
    <xf numFmtId="169" fontId="4" fillId="3" borderId="97" xfId="0" applyNumberFormat="1" applyFont="1" applyFill="1" applyBorder="1" applyAlignment="1">
      <alignment horizontal="center" vertical="center" wrapText="1"/>
    </xf>
    <xf numFmtId="169" fontId="5" fillId="15" borderId="33" xfId="0" applyNumberFormat="1" applyFont="1" applyFill="1" applyBorder="1" applyAlignment="1">
      <alignment horizontal="center" vertical="center" wrapText="1"/>
    </xf>
    <xf numFmtId="0" fontId="5" fillId="15" borderId="35" xfId="0" applyFont="1" applyFill="1" applyBorder="1" applyAlignment="1">
      <alignment horizontal="center" vertical="center" wrapText="1"/>
    </xf>
    <xf numFmtId="0" fontId="13" fillId="2" borderId="0" xfId="0" applyFont="1" applyFill="1"/>
    <xf numFmtId="0" fontId="13" fillId="2" borderId="38" xfId="0" applyFont="1" applyFill="1" applyBorder="1"/>
    <xf numFmtId="0" fontId="14" fillId="2" borderId="0" xfId="0" applyFont="1" applyFill="1" applyAlignment="1">
      <alignment horizontal="left" vertical="center"/>
    </xf>
    <xf numFmtId="0" fontId="14" fillId="2" borderId="0" xfId="0" applyFont="1" applyFill="1" applyAlignment="1">
      <alignment vertical="center"/>
    </xf>
    <xf numFmtId="0" fontId="10" fillId="2" borderId="0" xfId="0" applyFont="1" applyFill="1" applyAlignment="1">
      <alignment vertical="center"/>
    </xf>
    <xf numFmtId="0" fontId="13" fillId="23" borderId="38" xfId="0" applyFont="1" applyFill="1" applyBorder="1"/>
    <xf numFmtId="0" fontId="14" fillId="17" borderId="0" xfId="0" applyFont="1" applyFill="1" applyAlignment="1">
      <alignment horizontal="left" vertical="center"/>
    </xf>
    <xf numFmtId="0" fontId="14" fillId="17" borderId="0" xfId="0" applyFont="1" applyFill="1" applyAlignment="1">
      <alignment vertical="center"/>
    </xf>
    <xf numFmtId="0" fontId="7" fillId="0" borderId="21" xfId="0" applyFont="1" applyBorder="1" applyAlignment="1">
      <alignment horizontal="center" vertical="center" wrapText="1"/>
    </xf>
    <xf numFmtId="0" fontId="7" fillId="0" borderId="55" xfId="0" applyFont="1" applyBorder="1" applyAlignment="1">
      <alignment horizontal="center" vertical="center" wrapText="1"/>
    </xf>
    <xf numFmtId="0" fontId="11" fillId="18" borderId="5" xfId="0" applyFont="1" applyFill="1" applyBorder="1" applyAlignment="1">
      <alignment horizontal="left" vertical="center"/>
    </xf>
    <xf numFmtId="0" fontId="3" fillId="13" borderId="40" xfId="0" applyFont="1" applyFill="1" applyBorder="1" applyAlignment="1">
      <alignment horizontal="center"/>
    </xf>
    <xf numFmtId="0" fontId="1" fillId="3" borderId="13" xfId="0" applyFont="1" applyFill="1" applyBorder="1" applyAlignment="1">
      <alignment horizontal="center" vertical="center" wrapText="1"/>
    </xf>
    <xf numFmtId="0" fontId="7" fillId="22" borderId="19" xfId="0" applyFont="1" applyFill="1" applyBorder="1" applyAlignment="1">
      <alignment horizontal="center" vertical="center" wrapText="1"/>
    </xf>
    <xf numFmtId="0" fontId="7" fillId="22" borderId="13" xfId="0" applyFont="1" applyFill="1" applyBorder="1" applyAlignment="1">
      <alignment horizontal="center" vertical="center" wrapText="1"/>
    </xf>
    <xf numFmtId="0" fontId="5" fillId="0" borderId="21" xfId="0" applyFont="1" applyBorder="1" applyAlignment="1">
      <alignment horizontal="center" vertical="center"/>
    </xf>
    <xf numFmtId="0" fontId="7" fillId="0" borderId="19" xfId="0" applyFont="1" applyBorder="1" applyAlignment="1">
      <alignment horizontal="center" vertical="center" wrapText="1"/>
    </xf>
    <xf numFmtId="0" fontId="0" fillId="0" borderId="2" xfId="0" applyBorder="1"/>
    <xf numFmtId="0" fontId="0" fillId="0" borderId="1" xfId="0" applyBorder="1"/>
    <xf numFmtId="0" fontId="4" fillId="0" borderId="13" xfId="0" applyFont="1" applyBorder="1" applyAlignment="1">
      <alignment horizontal="left" vertical="center" wrapText="1"/>
    </xf>
    <xf numFmtId="0" fontId="0" fillId="0" borderId="0" xfId="0"/>
    <xf numFmtId="167" fontId="0" fillId="0" borderId="0" xfId="2" applyFont="1"/>
    <xf numFmtId="0" fontId="0" fillId="0" borderId="0" xfId="0" applyAlignment="1">
      <alignment vertical="center"/>
    </xf>
    <xf numFmtId="0" fontId="3" fillId="15" borderId="40" xfId="0" applyFont="1" applyFill="1" applyBorder="1" applyAlignment="1">
      <alignment horizontal="center"/>
    </xf>
    <xf numFmtId="0" fontId="0" fillId="0" borderId="98" xfId="0" applyBorder="1"/>
    <xf numFmtId="0" fontId="0" fillId="0" borderId="39" xfId="0" applyBorder="1"/>
    <xf numFmtId="0" fontId="3" fillId="14" borderId="40" xfId="0" applyFont="1" applyFill="1" applyBorder="1" applyAlignment="1">
      <alignment horizontal="center"/>
    </xf>
    <xf numFmtId="0" fontId="5" fillId="15" borderId="34" xfId="0" applyFont="1" applyFill="1" applyBorder="1" applyAlignment="1">
      <alignment horizontal="center" vertical="center" wrapText="1"/>
    </xf>
    <xf numFmtId="167" fontId="5" fillId="15" borderId="35" xfId="2" applyFont="1" applyFill="1" applyBorder="1" applyAlignment="1">
      <alignment horizontal="center" vertical="center" wrapText="1"/>
    </xf>
    <xf numFmtId="169" fontId="5" fillId="15" borderId="32" xfId="0" applyNumberFormat="1" applyFont="1" applyFill="1" applyBorder="1" applyAlignment="1">
      <alignment horizontal="center" vertical="center" wrapText="1"/>
    </xf>
    <xf numFmtId="0" fontId="5" fillId="14" borderId="34" xfId="0" applyFont="1" applyFill="1" applyBorder="1" applyAlignment="1">
      <alignment horizontal="center" vertical="center" wrapText="1"/>
    </xf>
    <xf numFmtId="0" fontId="0" fillId="0" borderId="55" xfId="0" applyBorder="1"/>
    <xf numFmtId="0" fontId="0" fillId="0" borderId="19" xfId="0" applyBorder="1"/>
    <xf numFmtId="0" fontId="12" fillId="0" borderId="21" xfId="3" applyFont="1" applyBorder="1" applyAlignment="1">
      <alignment horizontal="center" vertical="center" wrapText="1"/>
    </xf>
    <xf numFmtId="0" fontId="0" fillId="0" borderId="55" xfId="0" applyBorder="1" applyAlignment="1">
      <alignment wrapText="1"/>
    </xf>
    <xf numFmtId="0" fontId="0" fillId="0" borderId="19" xfId="0" applyBorder="1" applyAlignment="1">
      <alignment wrapText="1"/>
    </xf>
    <xf numFmtId="164" fontId="4" fillId="0" borderId="73" xfId="0" applyNumberFormat="1" applyFont="1" applyBorder="1" applyAlignment="1">
      <alignment vertical="center"/>
    </xf>
  </cellXfs>
  <cellStyles count="4">
    <cellStyle name="Komma" xfId="1" builtinId="3"/>
    <cellStyle name="Normal 2" xfId="3" xr:uid="{7B33D5F9-BE42-4621-AC4A-AAE5646E5344}"/>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0B0F-B760-43CD-A3D6-1E9A9B77274D}">
  <dimension ref="A1:AU98"/>
  <sheetViews>
    <sheetView tabSelected="1" topLeftCell="I22" workbookViewId="0">
      <selection activeCell="H61" sqref="H61"/>
    </sheetView>
  </sheetViews>
  <sheetFormatPr defaultColWidth="8.875" defaultRowHeight="15.75" x14ac:dyDescent="0.25"/>
  <cols>
    <col min="1" max="1" width="8.125" customWidth="1"/>
    <col min="2" max="2" width="20.5" customWidth="1"/>
    <col min="3" max="4" width="14.625" customWidth="1"/>
    <col min="5" max="11" width="12.625" customWidth="1"/>
    <col min="12" max="12" width="12.625" style="1" customWidth="1"/>
    <col min="13" max="23" width="12.625" customWidth="1"/>
    <col min="24" max="24" width="13.875" bestFit="1" customWidth="1"/>
    <col min="25" max="25" width="9.375" bestFit="1" customWidth="1"/>
    <col min="26" max="26" width="11.375" customWidth="1"/>
  </cols>
  <sheetData>
    <row r="1" spans="1:47" ht="53.1" customHeight="1" x14ac:dyDescent="0.25">
      <c r="A1" s="346" t="s">
        <v>6</v>
      </c>
      <c r="B1" s="351"/>
      <c r="C1" s="351"/>
      <c r="D1" s="351"/>
      <c r="E1" s="351"/>
      <c r="F1" s="351"/>
      <c r="G1" s="351"/>
      <c r="H1" s="351"/>
      <c r="I1" s="351"/>
      <c r="J1" s="351"/>
      <c r="K1" s="351"/>
      <c r="L1" s="351"/>
      <c r="M1" s="351"/>
      <c r="N1" s="351"/>
      <c r="O1" s="351"/>
      <c r="P1" s="351"/>
      <c r="Q1" s="351"/>
      <c r="R1" s="351"/>
      <c r="S1" s="351"/>
      <c r="T1" s="351"/>
      <c r="U1" s="351"/>
      <c r="V1" s="351"/>
      <c r="W1" s="351"/>
      <c r="X1" s="352"/>
      <c r="Y1" s="2"/>
      <c r="Z1" s="2"/>
      <c r="AA1" s="2"/>
      <c r="AB1" s="2"/>
      <c r="AC1" s="2"/>
      <c r="AD1" s="2"/>
      <c r="AE1" s="2"/>
      <c r="AF1" s="2"/>
      <c r="AG1" s="2"/>
      <c r="AH1" s="2"/>
      <c r="AI1" s="2"/>
      <c r="AJ1" s="2"/>
      <c r="AK1" s="2"/>
      <c r="AL1" s="2"/>
      <c r="AM1" s="2"/>
      <c r="AN1" s="2"/>
      <c r="AO1" s="2"/>
      <c r="AP1" s="2"/>
      <c r="AQ1" s="2"/>
      <c r="AR1" s="2"/>
      <c r="AS1" s="2"/>
      <c r="AT1" s="2"/>
      <c r="AU1" s="2"/>
    </row>
    <row r="2" spans="1:47" ht="56.1" customHeight="1" x14ac:dyDescent="0.25">
      <c r="A2" s="353" t="s">
        <v>7</v>
      </c>
      <c r="B2" s="351"/>
      <c r="C2" s="351"/>
      <c r="D2" s="351"/>
      <c r="E2" s="351"/>
      <c r="F2" s="351"/>
      <c r="G2" s="351"/>
      <c r="H2" s="351"/>
      <c r="I2" s="351"/>
      <c r="J2" s="351"/>
      <c r="K2" s="351"/>
      <c r="L2" s="351"/>
      <c r="M2" s="351"/>
      <c r="N2" s="351"/>
      <c r="O2" s="351"/>
      <c r="P2" s="351"/>
      <c r="Q2" s="351"/>
      <c r="R2" s="351"/>
      <c r="S2" s="351"/>
      <c r="T2" s="351"/>
      <c r="U2" s="351"/>
      <c r="V2" s="351"/>
      <c r="W2" s="351"/>
      <c r="X2" s="352"/>
      <c r="Y2" s="2"/>
      <c r="Z2" s="2"/>
      <c r="AA2" s="2"/>
      <c r="AB2" s="2"/>
      <c r="AC2" s="2"/>
      <c r="AD2" s="2"/>
      <c r="AE2" s="2"/>
      <c r="AF2" s="2"/>
      <c r="AG2" s="2"/>
      <c r="AH2" s="2"/>
      <c r="AI2" s="2"/>
      <c r="AJ2" s="2"/>
      <c r="AK2" s="2"/>
      <c r="AL2" s="2"/>
      <c r="AM2" s="2"/>
      <c r="AN2" s="2"/>
      <c r="AO2" s="2"/>
      <c r="AP2" s="2"/>
      <c r="AQ2" s="2"/>
      <c r="AR2" s="2"/>
      <c r="AS2" s="2"/>
      <c r="AT2" s="2"/>
      <c r="AU2" s="2"/>
    </row>
    <row r="3" spans="1:47" ht="14.45" customHeight="1" x14ac:dyDescent="0.25">
      <c r="A3" s="86"/>
      <c r="B3" s="87"/>
      <c r="C3" s="87"/>
      <c r="D3" s="87"/>
      <c r="E3" s="87"/>
      <c r="F3" s="87"/>
      <c r="G3" s="87"/>
      <c r="H3" s="340"/>
      <c r="I3" s="340"/>
      <c r="J3" s="340"/>
      <c r="K3" s="340"/>
      <c r="L3" s="341"/>
      <c r="M3" s="340"/>
      <c r="N3" s="340"/>
      <c r="O3" s="340"/>
      <c r="P3" s="340"/>
      <c r="Q3" s="340"/>
      <c r="R3" s="340"/>
      <c r="S3" s="340"/>
      <c r="T3" s="340"/>
      <c r="U3" s="340"/>
      <c r="V3" s="340"/>
      <c r="W3" s="336"/>
      <c r="X3" s="335"/>
      <c r="Y3" s="334"/>
      <c r="Z3" s="334"/>
      <c r="AA3" s="2"/>
      <c r="AB3" s="2"/>
      <c r="AC3" s="2"/>
      <c r="AD3" s="2"/>
      <c r="AE3" s="2"/>
      <c r="AF3" s="2"/>
      <c r="AG3" s="2"/>
      <c r="AH3" s="2"/>
      <c r="AI3" s="2"/>
      <c r="AJ3" s="2"/>
      <c r="AK3" s="2"/>
      <c r="AL3" s="2"/>
      <c r="AM3" s="2"/>
      <c r="AN3" s="2"/>
      <c r="AO3" s="2"/>
      <c r="AP3" s="2"/>
      <c r="AQ3" s="2"/>
      <c r="AR3" s="2"/>
      <c r="AS3" s="2"/>
      <c r="AT3" s="2"/>
      <c r="AU3" s="2"/>
    </row>
    <row r="4" spans="1:47" ht="21" customHeight="1" x14ac:dyDescent="0.25">
      <c r="A4" s="344" t="s">
        <v>8</v>
      </c>
      <c r="B4" s="354"/>
      <c r="C4" s="354"/>
      <c r="D4" s="354"/>
      <c r="E4" s="354"/>
      <c r="F4" s="355"/>
      <c r="G4" s="354"/>
      <c r="H4" s="354"/>
      <c r="I4" s="354"/>
      <c r="J4" s="354"/>
      <c r="K4" s="354"/>
      <c r="L4" s="356"/>
      <c r="M4" s="354"/>
      <c r="N4" s="354"/>
      <c r="O4" s="354"/>
      <c r="P4" s="354"/>
      <c r="Q4" s="354"/>
      <c r="R4" s="354"/>
      <c r="S4" s="354"/>
      <c r="T4" s="354"/>
      <c r="U4" s="354"/>
      <c r="V4" s="354"/>
      <c r="W4" s="354"/>
      <c r="X4" s="339"/>
      <c r="Y4" s="334"/>
      <c r="Z4" s="334"/>
      <c r="AA4" s="2"/>
      <c r="AB4" s="2"/>
      <c r="AC4" s="2"/>
      <c r="AD4" s="2"/>
      <c r="AE4" s="2"/>
      <c r="AF4" s="2"/>
      <c r="AG4" s="2"/>
      <c r="AH4" s="2"/>
      <c r="AI4" s="2"/>
      <c r="AJ4" s="2"/>
      <c r="AK4" s="2"/>
      <c r="AL4" s="2"/>
      <c r="AM4" s="2"/>
      <c r="AN4" s="2"/>
      <c r="AO4" s="2"/>
      <c r="AP4" s="2"/>
      <c r="AQ4" s="2"/>
      <c r="AR4" s="2"/>
      <c r="AS4" s="2"/>
      <c r="AT4" s="2"/>
      <c r="AU4" s="2"/>
    </row>
    <row r="5" spans="1:47" ht="14.45" customHeight="1" thickBot="1" x14ac:dyDescent="0.3">
      <c r="A5" s="86"/>
      <c r="B5" s="338"/>
      <c r="C5" s="338"/>
      <c r="D5" s="338"/>
      <c r="E5" s="338"/>
      <c r="F5" s="338"/>
      <c r="G5" s="338"/>
      <c r="H5" s="336"/>
      <c r="I5" s="336"/>
      <c r="J5" s="336"/>
      <c r="K5" s="336"/>
      <c r="L5" s="337"/>
      <c r="M5" s="336"/>
      <c r="N5" s="336"/>
      <c r="O5" s="336"/>
      <c r="P5" s="336"/>
      <c r="Q5" s="336"/>
      <c r="R5" s="336"/>
      <c r="S5" s="336"/>
      <c r="T5" s="336"/>
      <c r="U5" s="336"/>
      <c r="V5" s="336"/>
      <c r="W5" s="336"/>
      <c r="X5" s="335"/>
      <c r="Y5" s="334"/>
      <c r="Z5" s="334"/>
      <c r="AA5" s="2"/>
      <c r="AB5" s="2"/>
      <c r="AC5" s="2"/>
      <c r="AD5" s="2"/>
      <c r="AE5" s="2"/>
      <c r="AF5" s="2"/>
      <c r="AG5" s="2"/>
      <c r="AH5" s="2"/>
      <c r="AI5" s="2"/>
      <c r="AJ5" s="2"/>
      <c r="AK5" s="2"/>
      <c r="AL5" s="2"/>
      <c r="AM5" s="2"/>
      <c r="AN5" s="2"/>
      <c r="AO5" s="2"/>
      <c r="AP5" s="2"/>
      <c r="AQ5" s="2"/>
      <c r="AR5" s="2"/>
      <c r="AS5" s="2"/>
      <c r="AT5" s="2"/>
      <c r="AU5" s="2"/>
    </row>
    <row r="6" spans="1:47" ht="16.5" thickBot="1" x14ac:dyDescent="0.3">
      <c r="A6" s="11"/>
      <c r="B6" s="2"/>
      <c r="C6" s="2"/>
      <c r="D6" s="2"/>
      <c r="E6" s="357" t="s">
        <v>9</v>
      </c>
      <c r="F6" s="358"/>
      <c r="G6" s="358"/>
      <c r="H6" s="358"/>
      <c r="I6" s="359"/>
      <c r="J6" s="360" t="s">
        <v>10</v>
      </c>
      <c r="K6" s="358"/>
      <c r="L6" s="358"/>
      <c r="M6" s="358"/>
      <c r="N6" s="358"/>
      <c r="O6" s="358"/>
      <c r="P6" s="358"/>
      <c r="Q6" s="359"/>
      <c r="R6" s="345" t="s">
        <v>11</v>
      </c>
      <c r="S6" s="358"/>
      <c r="T6" s="358"/>
      <c r="U6" s="358"/>
      <c r="V6" s="359"/>
      <c r="X6" s="85"/>
      <c r="Y6" s="2"/>
      <c r="Z6" s="2"/>
      <c r="AA6" s="2"/>
      <c r="AB6" s="2"/>
      <c r="AC6" s="2"/>
      <c r="AD6" s="2"/>
      <c r="AE6" s="2"/>
      <c r="AF6" s="2"/>
      <c r="AG6" s="2"/>
      <c r="AH6" s="2"/>
      <c r="AI6" s="2"/>
      <c r="AJ6" s="2"/>
      <c r="AK6" s="2"/>
      <c r="AL6" s="2"/>
      <c r="AM6" s="2"/>
      <c r="AN6" s="2"/>
      <c r="AO6" s="2"/>
      <c r="AP6" s="2"/>
      <c r="AQ6" s="2"/>
      <c r="AR6" s="2"/>
      <c r="AS6" s="2"/>
      <c r="AT6" s="2"/>
      <c r="AU6" s="2"/>
    </row>
    <row r="7" spans="1:47" ht="95.1" customHeight="1" thickBot="1" x14ac:dyDescent="0.3">
      <c r="A7" s="84" t="s">
        <v>12</v>
      </c>
      <c r="B7" s="84" t="s">
        <v>13</v>
      </c>
      <c r="C7" s="83" t="s">
        <v>14</v>
      </c>
      <c r="D7" s="83" t="s">
        <v>15</v>
      </c>
      <c r="E7" s="361" t="s">
        <v>16</v>
      </c>
      <c r="F7" s="362" t="s">
        <v>17</v>
      </c>
      <c r="G7" s="333" t="s">
        <v>18</v>
      </c>
      <c r="H7" s="332" t="s">
        <v>19</v>
      </c>
      <c r="I7" s="363" t="s">
        <v>20</v>
      </c>
      <c r="J7" s="364" t="s">
        <v>21</v>
      </c>
      <c r="K7" s="82" t="s">
        <v>22</v>
      </c>
      <c r="L7" s="81" t="s">
        <v>23</v>
      </c>
      <c r="M7" s="80" t="s">
        <v>24</v>
      </c>
      <c r="N7" s="80" t="s">
        <v>25</v>
      </c>
      <c r="O7" s="80" t="s">
        <v>26</v>
      </c>
      <c r="P7" s="80" t="s">
        <v>27</v>
      </c>
      <c r="Q7" s="79" t="s">
        <v>28</v>
      </c>
      <c r="R7" s="78" t="s">
        <v>29</v>
      </c>
      <c r="S7" s="77" t="s">
        <v>30</v>
      </c>
      <c r="T7" s="77" t="s">
        <v>31</v>
      </c>
      <c r="U7" s="77" t="s">
        <v>32</v>
      </c>
      <c r="V7" s="76" t="s">
        <v>33</v>
      </c>
      <c r="W7" s="331" t="s">
        <v>34</v>
      </c>
      <c r="X7" s="330" t="s">
        <v>35</v>
      </c>
      <c r="Y7" s="2"/>
      <c r="Z7" s="2"/>
      <c r="AA7" s="2"/>
      <c r="AB7" s="2"/>
      <c r="AC7" s="2"/>
      <c r="AD7" s="2"/>
      <c r="AE7" s="2"/>
      <c r="AF7" s="2"/>
      <c r="AG7" s="2"/>
      <c r="AH7" s="2"/>
      <c r="AI7" s="2"/>
      <c r="AJ7" s="2"/>
      <c r="AK7" s="2"/>
      <c r="AL7" s="2"/>
      <c r="AM7" s="2"/>
      <c r="AN7" s="2"/>
      <c r="AO7" s="2"/>
      <c r="AP7" s="2"/>
      <c r="AQ7" s="2"/>
      <c r="AR7" s="2"/>
      <c r="AS7" s="2"/>
      <c r="AT7" s="2"/>
      <c r="AU7" s="2"/>
    </row>
    <row r="8" spans="1:47" ht="24" customHeight="1" x14ac:dyDescent="0.25">
      <c r="A8" s="75">
        <v>1</v>
      </c>
      <c r="B8" s="349" t="s">
        <v>37</v>
      </c>
      <c r="C8" s="329">
        <v>240</v>
      </c>
      <c r="D8" s="311">
        <v>240</v>
      </c>
      <c r="E8" s="328">
        <v>150</v>
      </c>
      <c r="F8" s="310">
        <v>75</v>
      </c>
      <c r="G8" s="155"/>
      <c r="H8" s="253">
        <v>1.82</v>
      </c>
      <c r="I8" s="252">
        <f>H8*E8*12</f>
        <v>3276</v>
      </c>
      <c r="J8" s="327">
        <v>2</v>
      </c>
      <c r="K8" s="326" t="s">
        <v>71</v>
      </c>
      <c r="L8" s="325">
        <f>(+J8*E8)*12</f>
        <v>3600</v>
      </c>
      <c r="M8" s="251">
        <v>10.4</v>
      </c>
      <c r="N8" s="324">
        <v>0</v>
      </c>
      <c r="O8" s="149">
        <v>0.2</v>
      </c>
      <c r="P8" s="248">
        <v>35</v>
      </c>
      <c r="Q8" s="247">
        <f t="shared" ref="Q8:Q14" si="0">+(M8+(O8*P8))*L8</f>
        <v>62639.999999999993</v>
      </c>
      <c r="R8" s="306">
        <v>1</v>
      </c>
      <c r="S8" s="323">
        <v>69</v>
      </c>
      <c r="T8" s="305">
        <f>+L8*1%</f>
        <v>36</v>
      </c>
      <c r="U8" s="253">
        <v>69</v>
      </c>
      <c r="V8" s="322">
        <f>(S8*R8)+(U8*T8)</f>
        <v>2553</v>
      </c>
      <c r="W8" s="142">
        <f>V8+Q8+I8</f>
        <v>68469</v>
      </c>
      <c r="X8" s="141">
        <f t="shared" ref="X8:X36" si="1">W8*4</f>
        <v>273876</v>
      </c>
      <c r="Y8" s="2"/>
      <c r="Z8" s="2"/>
      <c r="AA8" s="2"/>
      <c r="AB8" s="2"/>
      <c r="AC8" s="2"/>
      <c r="AD8" s="2"/>
      <c r="AE8" s="2"/>
      <c r="AF8" s="2"/>
      <c r="AG8" s="2"/>
      <c r="AH8" s="2"/>
      <c r="AI8" s="2"/>
      <c r="AJ8" s="2"/>
      <c r="AK8" s="2"/>
      <c r="AL8" s="2"/>
      <c r="AM8" s="2"/>
      <c r="AN8" s="2"/>
      <c r="AO8" s="2"/>
      <c r="AP8" s="2"/>
      <c r="AQ8" s="2"/>
      <c r="AR8" s="2"/>
      <c r="AS8" s="2"/>
      <c r="AT8" s="2"/>
      <c r="AU8" s="2"/>
    </row>
    <row r="9" spans="1:47" ht="25.35" customHeight="1" x14ac:dyDescent="0.25">
      <c r="A9" s="29">
        <v>2</v>
      </c>
      <c r="B9" s="365"/>
      <c r="C9" s="286">
        <v>660</v>
      </c>
      <c r="D9" s="308">
        <v>660</v>
      </c>
      <c r="E9" s="218">
        <v>150</v>
      </c>
      <c r="F9" s="217">
        <v>195</v>
      </c>
      <c r="G9" s="23"/>
      <c r="H9" s="197">
        <v>3.9</v>
      </c>
      <c r="I9" s="216">
        <f>H9*E9*12</f>
        <v>7020</v>
      </c>
      <c r="J9" s="320">
        <v>2</v>
      </c>
      <c r="K9" s="321" t="s">
        <v>71</v>
      </c>
      <c r="L9" s="318">
        <f>(+J9*E9)*12</f>
        <v>3600</v>
      </c>
      <c r="M9" s="192">
        <v>11.44</v>
      </c>
      <c r="N9" s="212">
        <v>0</v>
      </c>
      <c r="O9" s="288">
        <v>0.2</v>
      </c>
      <c r="P9" s="210">
        <v>80</v>
      </c>
      <c r="Q9" s="51">
        <f t="shared" si="0"/>
        <v>98783.999999999985</v>
      </c>
      <c r="R9" s="287">
        <v>1</v>
      </c>
      <c r="S9" s="54">
        <v>69</v>
      </c>
      <c r="T9" s="286">
        <v>1</v>
      </c>
      <c r="U9" s="54">
        <v>69</v>
      </c>
      <c r="V9" s="285">
        <f>(S9*R9)+(U9*T9)</f>
        <v>138</v>
      </c>
      <c r="W9" s="204">
        <f>I9+Q9+V9</f>
        <v>105941.99999999999</v>
      </c>
      <c r="X9" s="203">
        <f t="shared" si="1"/>
        <v>423767.99999999994</v>
      </c>
      <c r="Y9" s="309"/>
      <c r="Z9" s="2"/>
      <c r="AA9" s="2"/>
      <c r="AB9" s="2"/>
      <c r="AC9" s="2"/>
      <c r="AD9" s="2"/>
      <c r="AE9" s="2"/>
      <c r="AF9" s="2"/>
      <c r="AG9" s="2"/>
      <c r="AH9" s="2"/>
      <c r="AI9" s="2"/>
      <c r="AJ9" s="2"/>
      <c r="AK9" s="2"/>
      <c r="AL9" s="2"/>
      <c r="AM9" s="2"/>
      <c r="AN9" s="2"/>
      <c r="AO9" s="2"/>
      <c r="AP9" s="2"/>
      <c r="AQ9" s="2"/>
      <c r="AR9" s="2"/>
      <c r="AS9" s="2"/>
      <c r="AT9" s="2"/>
      <c r="AU9" s="2"/>
    </row>
    <row r="10" spans="1:47" ht="25.35" customHeight="1" x14ac:dyDescent="0.25">
      <c r="A10" s="29">
        <v>3</v>
      </c>
      <c r="B10" s="365"/>
      <c r="C10" s="245">
        <v>1100</v>
      </c>
      <c r="D10" s="308">
        <v>1100</v>
      </c>
      <c r="E10" s="218">
        <v>600</v>
      </c>
      <c r="F10" s="217">
        <v>270</v>
      </c>
      <c r="G10" s="23"/>
      <c r="H10" s="197">
        <v>6.24</v>
      </c>
      <c r="I10" s="216">
        <f>H10*E10*12</f>
        <v>44928</v>
      </c>
      <c r="J10" s="320">
        <v>2</v>
      </c>
      <c r="K10" s="321" t="s">
        <v>71</v>
      </c>
      <c r="L10" s="318">
        <f>(+J10*E10)*12</f>
        <v>14400</v>
      </c>
      <c r="M10" s="192">
        <v>12.48</v>
      </c>
      <c r="N10" s="212">
        <v>0</v>
      </c>
      <c r="O10" s="288">
        <v>0.2</v>
      </c>
      <c r="P10" s="210">
        <v>100</v>
      </c>
      <c r="Q10" s="51">
        <f t="shared" si="0"/>
        <v>467712.00000000006</v>
      </c>
      <c r="R10" s="287">
        <v>2</v>
      </c>
      <c r="S10" s="54">
        <v>69</v>
      </c>
      <c r="T10" s="286">
        <v>1</v>
      </c>
      <c r="U10" s="54">
        <v>69</v>
      </c>
      <c r="V10" s="285">
        <f>(S10*R10)+(U10*T10)</f>
        <v>207</v>
      </c>
      <c r="W10" s="204">
        <f>I10+Q10+V10</f>
        <v>512847.00000000006</v>
      </c>
      <c r="X10" s="203">
        <f t="shared" si="1"/>
        <v>2051388.0000000002</v>
      </c>
      <c r="Y10" s="309"/>
      <c r="Z10" s="2"/>
      <c r="AA10" s="2"/>
      <c r="AB10" s="2"/>
      <c r="AC10" s="2"/>
      <c r="AD10" s="2"/>
      <c r="AE10" s="2"/>
      <c r="AF10" s="2"/>
      <c r="AG10" s="2"/>
      <c r="AH10" s="2"/>
      <c r="AI10" s="2"/>
      <c r="AJ10" s="2"/>
      <c r="AK10" s="2"/>
      <c r="AL10" s="2"/>
      <c r="AM10" s="2"/>
      <c r="AN10" s="2"/>
      <c r="AO10" s="2"/>
      <c r="AP10" s="2"/>
      <c r="AQ10" s="2"/>
      <c r="AR10" s="2"/>
      <c r="AS10" s="2"/>
      <c r="AT10" s="2"/>
      <c r="AU10" s="2"/>
    </row>
    <row r="11" spans="1:47" ht="25.35" customHeight="1" x14ac:dyDescent="0.25">
      <c r="A11" s="29">
        <v>4</v>
      </c>
      <c r="B11" s="365"/>
      <c r="C11" s="245">
        <v>2500</v>
      </c>
      <c r="D11" s="308">
        <v>2500</v>
      </c>
      <c r="E11" s="218">
        <v>60</v>
      </c>
      <c r="F11" s="217"/>
      <c r="G11" s="23"/>
      <c r="H11" s="197">
        <v>22.88</v>
      </c>
      <c r="I11" s="216">
        <f>H11*E11*12</f>
        <v>16473.599999999999</v>
      </c>
      <c r="J11" s="320">
        <v>1</v>
      </c>
      <c r="K11" s="321" t="s">
        <v>71</v>
      </c>
      <c r="L11" s="318">
        <f>(+J11*E11)*12</f>
        <v>720</v>
      </c>
      <c r="M11" s="192">
        <v>18.72</v>
      </c>
      <c r="N11" s="212">
        <v>0</v>
      </c>
      <c r="O11" s="288">
        <v>0.2</v>
      </c>
      <c r="P11" s="210">
        <v>200</v>
      </c>
      <c r="Q11" s="51">
        <f t="shared" si="0"/>
        <v>42278.400000000001</v>
      </c>
      <c r="R11" s="287">
        <v>1</v>
      </c>
      <c r="S11" s="54">
        <v>69</v>
      </c>
      <c r="T11" s="286">
        <v>1</v>
      </c>
      <c r="U11" s="54">
        <v>69</v>
      </c>
      <c r="V11" s="285">
        <f>(S11*R11)+(U11*T11)</f>
        <v>138</v>
      </c>
      <c r="W11" s="204">
        <f>I11+Q11+V11</f>
        <v>58890</v>
      </c>
      <c r="X11" s="203">
        <f t="shared" si="1"/>
        <v>235560</v>
      </c>
      <c r="Y11" s="309"/>
      <c r="Z11" s="2"/>
      <c r="AA11" s="2"/>
      <c r="AB11" s="2"/>
      <c r="AC11" s="2"/>
      <c r="AD11" s="2"/>
      <c r="AE11" s="2"/>
      <c r="AF11" s="2"/>
      <c r="AG11" s="2"/>
      <c r="AH11" s="2"/>
      <c r="AI11" s="2"/>
      <c r="AJ11" s="2"/>
      <c r="AK11" s="2"/>
      <c r="AL11" s="2"/>
      <c r="AM11" s="2"/>
      <c r="AN11" s="2"/>
      <c r="AO11" s="2"/>
      <c r="AP11" s="2"/>
      <c r="AQ11" s="2"/>
      <c r="AR11" s="2"/>
      <c r="AS11" s="2"/>
      <c r="AT11" s="2"/>
      <c r="AU11" s="2"/>
    </row>
    <row r="12" spans="1:47" ht="25.35" customHeight="1" x14ac:dyDescent="0.25">
      <c r="A12" s="29">
        <v>5</v>
      </c>
      <c r="B12" s="365"/>
      <c r="C12" s="245" t="s">
        <v>48</v>
      </c>
      <c r="D12" s="308">
        <v>5000</v>
      </c>
      <c r="E12" s="218">
        <v>30</v>
      </c>
      <c r="F12" s="217">
        <v>4000</v>
      </c>
      <c r="G12" s="217">
        <v>3000</v>
      </c>
      <c r="H12" s="23"/>
      <c r="I12" s="216">
        <f>+(F12+G12)*E12</f>
        <v>210000</v>
      </c>
      <c r="J12" s="320" t="s">
        <v>70</v>
      </c>
      <c r="K12" s="319"/>
      <c r="L12" s="318">
        <v>12</v>
      </c>
      <c r="M12" s="192">
        <v>45.76</v>
      </c>
      <c r="N12" s="212">
        <v>0</v>
      </c>
      <c r="O12" s="288">
        <v>0.2</v>
      </c>
      <c r="P12" s="210">
        <v>350</v>
      </c>
      <c r="Q12" s="51">
        <f t="shared" si="0"/>
        <v>1389.12</v>
      </c>
      <c r="R12" s="209" t="s">
        <v>71</v>
      </c>
      <c r="S12" s="208"/>
      <c r="T12" s="207" t="s">
        <v>71</v>
      </c>
      <c r="U12" s="206"/>
      <c r="V12" s="205"/>
      <c r="W12" s="204">
        <f>I12+Q12+V12</f>
        <v>211389.12</v>
      </c>
      <c r="X12" s="203">
        <f t="shared" si="1"/>
        <v>845556.48</v>
      </c>
      <c r="Y12" s="309"/>
      <c r="Z12" s="2"/>
      <c r="AA12" s="2"/>
      <c r="AB12" s="2"/>
      <c r="AC12" s="2"/>
      <c r="AD12" s="2"/>
      <c r="AE12" s="2"/>
      <c r="AF12" s="2"/>
      <c r="AG12" s="2"/>
      <c r="AH12" s="2"/>
      <c r="AI12" s="2"/>
      <c r="AJ12" s="2"/>
      <c r="AK12" s="2"/>
      <c r="AL12" s="2"/>
      <c r="AM12" s="2"/>
      <c r="AN12" s="2"/>
      <c r="AO12" s="2"/>
      <c r="AP12" s="2"/>
      <c r="AQ12" s="2"/>
      <c r="AR12" s="2"/>
      <c r="AS12" s="2"/>
      <c r="AT12" s="2"/>
      <c r="AU12" s="2"/>
    </row>
    <row r="13" spans="1:47" ht="25.35" customHeight="1" x14ac:dyDescent="0.25">
      <c r="A13" s="29">
        <v>6</v>
      </c>
      <c r="B13" s="365"/>
      <c r="C13" s="245" t="s">
        <v>49</v>
      </c>
      <c r="D13" s="308">
        <v>5000</v>
      </c>
      <c r="E13" s="218">
        <v>30</v>
      </c>
      <c r="F13" s="217"/>
      <c r="G13" s="217"/>
      <c r="H13" s="23"/>
      <c r="I13" s="216">
        <f>+(F13+G13)*E13</f>
        <v>0</v>
      </c>
      <c r="J13" s="320" t="s">
        <v>70</v>
      </c>
      <c r="K13" s="319"/>
      <c r="L13" s="318">
        <v>12</v>
      </c>
      <c r="M13" s="192">
        <v>45.76</v>
      </c>
      <c r="N13" s="212">
        <v>0</v>
      </c>
      <c r="O13" s="288">
        <v>0.2</v>
      </c>
      <c r="P13" s="210">
        <v>350</v>
      </c>
      <c r="Q13" s="51">
        <f t="shared" si="0"/>
        <v>1389.12</v>
      </c>
      <c r="R13" s="209" t="s">
        <v>71</v>
      </c>
      <c r="S13" s="208"/>
      <c r="T13" s="207" t="s">
        <v>71</v>
      </c>
      <c r="U13" s="206"/>
      <c r="V13" s="205"/>
      <c r="W13" s="204">
        <f>I13+Q13+V13</f>
        <v>1389.12</v>
      </c>
      <c r="X13" s="203">
        <f t="shared" si="1"/>
        <v>5556.48</v>
      </c>
      <c r="Y13" s="309"/>
      <c r="Z13" s="2"/>
      <c r="AA13" s="2"/>
      <c r="AB13" s="2"/>
      <c r="AC13" s="2"/>
      <c r="AD13" s="2"/>
      <c r="AE13" s="2"/>
      <c r="AF13" s="2"/>
      <c r="AG13" s="2"/>
      <c r="AH13" s="2"/>
      <c r="AI13" s="2"/>
      <c r="AJ13" s="2"/>
      <c r="AK13" s="2"/>
      <c r="AL13" s="2"/>
      <c r="AM13" s="2"/>
      <c r="AN13" s="2"/>
      <c r="AO13" s="2"/>
      <c r="AP13" s="2"/>
      <c r="AQ13" s="2"/>
      <c r="AR13" s="2"/>
      <c r="AS13" s="2"/>
      <c r="AT13" s="2"/>
      <c r="AU13" s="2"/>
    </row>
    <row r="14" spans="1:47" ht="25.35" customHeight="1" thickBot="1" x14ac:dyDescent="0.3">
      <c r="A14" s="118">
        <v>7</v>
      </c>
      <c r="B14" s="366"/>
      <c r="C14" s="117" t="s">
        <v>50</v>
      </c>
      <c r="D14" s="115">
        <v>1100</v>
      </c>
      <c r="E14" s="317">
        <v>30</v>
      </c>
      <c r="F14" s="316"/>
      <c r="G14" s="70"/>
      <c r="H14" s="242">
        <v>6.24</v>
      </c>
      <c r="I14" s="106">
        <f t="shared" ref="I14:I32" si="2">H14*E14*12</f>
        <v>2246.4</v>
      </c>
      <c r="J14" s="315" t="s">
        <v>70</v>
      </c>
      <c r="K14" s="314"/>
      <c r="L14" s="313">
        <v>12</v>
      </c>
      <c r="M14" s="239">
        <v>12.48</v>
      </c>
      <c r="N14" s="238">
        <v>0</v>
      </c>
      <c r="O14" s="107">
        <v>0.2</v>
      </c>
      <c r="P14" s="236">
        <v>100</v>
      </c>
      <c r="Q14" s="235">
        <f t="shared" si="0"/>
        <v>389.76000000000005</v>
      </c>
      <c r="R14" s="234" t="s">
        <v>71</v>
      </c>
      <c r="S14" s="233"/>
      <c r="T14" s="232" t="s">
        <v>71</v>
      </c>
      <c r="U14" s="231"/>
      <c r="V14" s="230"/>
      <c r="W14" s="312">
        <f>Q14</f>
        <v>389.76000000000005</v>
      </c>
      <c r="X14" s="99">
        <f t="shared" si="1"/>
        <v>1559.0400000000002</v>
      </c>
      <c r="Y14" s="309"/>
      <c r="Z14" s="2"/>
      <c r="AA14" s="2"/>
      <c r="AB14" s="2"/>
      <c r="AC14" s="2"/>
      <c r="AD14" s="2"/>
      <c r="AE14" s="2"/>
      <c r="AF14" s="2"/>
      <c r="AG14" s="2"/>
      <c r="AH14" s="2"/>
      <c r="AI14" s="2"/>
      <c r="AJ14" s="2"/>
      <c r="AK14" s="2"/>
      <c r="AL14" s="2"/>
      <c r="AM14" s="2"/>
      <c r="AN14" s="2"/>
      <c r="AO14" s="2"/>
      <c r="AP14" s="2"/>
      <c r="AQ14" s="2"/>
      <c r="AR14" s="2"/>
      <c r="AS14" s="2"/>
      <c r="AT14" s="2"/>
      <c r="AU14" s="2"/>
    </row>
    <row r="15" spans="1:47" ht="25.35" customHeight="1" x14ac:dyDescent="0.25">
      <c r="A15" s="229">
        <v>8</v>
      </c>
      <c r="B15" s="343" t="s">
        <v>38</v>
      </c>
      <c r="C15" s="296">
        <v>240</v>
      </c>
      <c r="D15" s="311">
        <v>240</v>
      </c>
      <c r="E15" s="227">
        <v>60</v>
      </c>
      <c r="F15" s="310">
        <v>75</v>
      </c>
      <c r="G15" s="134"/>
      <c r="H15" s="253">
        <v>1.82</v>
      </c>
      <c r="I15" s="225">
        <f t="shared" si="2"/>
        <v>1310.4000000000001</v>
      </c>
      <c r="J15" s="131">
        <v>2</v>
      </c>
      <c r="K15" s="123" t="s">
        <v>71</v>
      </c>
      <c r="L15" s="129">
        <f t="shared" ref="L15:L22" si="3">(+J15*E15)*12</f>
        <v>1440</v>
      </c>
      <c r="M15" s="127">
        <v>12.4</v>
      </c>
      <c r="N15" s="128"/>
      <c r="O15" s="128">
        <v>0</v>
      </c>
      <c r="P15" s="127"/>
      <c r="Q15" s="225">
        <f t="shared" ref="Q15:Q25" si="4">M15*L15</f>
        <v>17856</v>
      </c>
      <c r="R15" s="293">
        <v>1</v>
      </c>
      <c r="S15" s="54">
        <v>69</v>
      </c>
      <c r="T15" s="292">
        <v>1</v>
      </c>
      <c r="U15" s="54">
        <v>69</v>
      </c>
      <c r="V15" s="291">
        <f t="shared" ref="V15:V24" si="5">(S15*R15)+(U15*T15)</f>
        <v>138</v>
      </c>
      <c r="W15" s="120">
        <f t="shared" ref="W15:W36" si="6">I15+Q15+V15</f>
        <v>19304.400000000001</v>
      </c>
      <c r="X15" s="255">
        <f t="shared" si="1"/>
        <v>77217.600000000006</v>
      </c>
      <c r="Y15" s="309"/>
      <c r="Z15" s="2"/>
      <c r="AA15" s="2"/>
      <c r="AB15" s="2"/>
      <c r="AC15" s="2"/>
      <c r="AD15" s="2"/>
      <c r="AE15" s="2"/>
      <c r="AF15" s="2"/>
      <c r="AG15" s="2"/>
      <c r="AH15" s="2"/>
      <c r="AI15" s="2"/>
      <c r="AJ15" s="2"/>
      <c r="AK15" s="2"/>
      <c r="AL15" s="2"/>
      <c r="AM15" s="2"/>
      <c r="AN15" s="2"/>
      <c r="AO15" s="2"/>
      <c r="AP15" s="2"/>
      <c r="AQ15" s="2"/>
      <c r="AR15" s="2"/>
      <c r="AS15" s="2"/>
      <c r="AT15" s="2"/>
      <c r="AU15" s="2"/>
    </row>
    <row r="16" spans="1:47" ht="25.35" customHeight="1" x14ac:dyDescent="0.25">
      <c r="A16" s="29">
        <v>9</v>
      </c>
      <c r="B16" s="365"/>
      <c r="C16" s="245">
        <v>660</v>
      </c>
      <c r="D16" s="308">
        <v>660</v>
      </c>
      <c r="E16" s="218">
        <v>150</v>
      </c>
      <c r="F16" s="217">
        <v>160</v>
      </c>
      <c r="G16" s="23"/>
      <c r="H16" s="197">
        <v>3.9</v>
      </c>
      <c r="I16" s="216">
        <f t="shared" si="2"/>
        <v>7020</v>
      </c>
      <c r="J16" s="131">
        <v>2</v>
      </c>
      <c r="K16" s="207" t="s">
        <v>71</v>
      </c>
      <c r="L16" s="213">
        <f t="shared" si="3"/>
        <v>3600</v>
      </c>
      <c r="M16" s="288">
        <v>12.4</v>
      </c>
      <c r="N16" s="289"/>
      <c r="O16" s="289">
        <v>0</v>
      </c>
      <c r="P16" s="288"/>
      <c r="Q16" s="216">
        <f t="shared" si="4"/>
        <v>44640</v>
      </c>
      <c r="R16" s="287">
        <v>1</v>
      </c>
      <c r="S16" s="54">
        <v>69</v>
      </c>
      <c r="T16" s="286">
        <v>1</v>
      </c>
      <c r="U16" s="54">
        <v>69</v>
      </c>
      <c r="V16" s="285">
        <f t="shared" si="5"/>
        <v>138</v>
      </c>
      <c r="W16" s="204">
        <f t="shared" si="6"/>
        <v>51798</v>
      </c>
      <c r="X16" s="302">
        <f t="shared" si="1"/>
        <v>207192</v>
      </c>
      <c r="Y16" s="309"/>
      <c r="Z16" s="2"/>
      <c r="AA16" s="2"/>
      <c r="AB16" s="2"/>
      <c r="AC16" s="2"/>
      <c r="AD16" s="2"/>
      <c r="AE16" s="2"/>
      <c r="AF16" s="2"/>
      <c r="AG16" s="2"/>
      <c r="AH16" s="2"/>
      <c r="AI16" s="2"/>
      <c r="AJ16" s="2"/>
      <c r="AK16" s="2"/>
      <c r="AL16" s="2"/>
      <c r="AM16" s="2"/>
      <c r="AN16" s="2"/>
      <c r="AO16" s="2"/>
      <c r="AP16" s="2"/>
      <c r="AQ16" s="2"/>
      <c r="AR16" s="2"/>
      <c r="AS16" s="2"/>
      <c r="AT16" s="2"/>
      <c r="AU16" s="2"/>
    </row>
    <row r="17" spans="1:47" ht="25.35" customHeight="1" thickBot="1" x14ac:dyDescent="0.3">
      <c r="A17" s="202">
        <v>10</v>
      </c>
      <c r="B17" s="365"/>
      <c r="C17" s="284">
        <v>1100</v>
      </c>
      <c r="D17" s="308">
        <v>1100</v>
      </c>
      <c r="E17" s="200">
        <v>300</v>
      </c>
      <c r="F17" s="217">
        <v>220</v>
      </c>
      <c r="G17" s="198"/>
      <c r="H17" s="197">
        <v>6.24</v>
      </c>
      <c r="I17" s="196">
        <f t="shared" si="2"/>
        <v>22464</v>
      </c>
      <c r="J17" s="267">
        <v>2</v>
      </c>
      <c r="K17" s="185" t="s">
        <v>71</v>
      </c>
      <c r="L17" s="193">
        <f t="shared" si="3"/>
        <v>7200</v>
      </c>
      <c r="M17" s="280">
        <v>16.64</v>
      </c>
      <c r="N17" s="281"/>
      <c r="O17" s="281">
        <v>0</v>
      </c>
      <c r="P17" s="280"/>
      <c r="Q17" s="196">
        <f t="shared" si="4"/>
        <v>119808</v>
      </c>
      <c r="R17" s="279">
        <v>1</v>
      </c>
      <c r="S17" s="54">
        <v>69</v>
      </c>
      <c r="T17" s="278">
        <v>1</v>
      </c>
      <c r="U17" s="54">
        <v>69</v>
      </c>
      <c r="V17" s="277">
        <f t="shared" si="5"/>
        <v>138</v>
      </c>
      <c r="W17" s="182">
        <f t="shared" si="6"/>
        <v>142410</v>
      </c>
      <c r="X17" s="302">
        <f t="shared" si="1"/>
        <v>569640</v>
      </c>
      <c r="Y17" s="2"/>
      <c r="Z17" s="2"/>
      <c r="AA17" s="2"/>
      <c r="AB17" s="2"/>
      <c r="AC17" s="2"/>
      <c r="AD17" s="2"/>
      <c r="AE17" s="2"/>
      <c r="AF17" s="2"/>
      <c r="AG17" s="2"/>
      <c r="AH17" s="2"/>
      <c r="AI17" s="2"/>
      <c r="AJ17" s="2"/>
      <c r="AK17" s="2"/>
      <c r="AL17" s="2"/>
      <c r="AM17" s="2"/>
      <c r="AN17" s="2"/>
      <c r="AO17" s="2"/>
      <c r="AP17" s="2"/>
      <c r="AQ17" s="2"/>
      <c r="AR17" s="2"/>
      <c r="AS17" s="2"/>
      <c r="AT17" s="2"/>
      <c r="AU17" s="2"/>
    </row>
    <row r="18" spans="1:47" ht="25.35" customHeight="1" x14ac:dyDescent="0.25">
      <c r="A18" s="75">
        <v>11</v>
      </c>
      <c r="B18" s="342" t="s">
        <v>39</v>
      </c>
      <c r="C18" s="159">
        <v>240</v>
      </c>
      <c r="D18" s="307">
        <v>240</v>
      </c>
      <c r="E18" s="254">
        <v>75</v>
      </c>
      <c r="F18" s="156">
        <v>75</v>
      </c>
      <c r="G18" s="155"/>
      <c r="H18" s="253">
        <v>1.82</v>
      </c>
      <c r="I18" s="252">
        <f t="shared" si="2"/>
        <v>1638</v>
      </c>
      <c r="J18" s="153">
        <v>2</v>
      </c>
      <c r="K18" s="145" t="s">
        <v>71</v>
      </c>
      <c r="L18" s="151">
        <f t="shared" si="3"/>
        <v>1800</v>
      </c>
      <c r="M18" s="149">
        <v>11.44</v>
      </c>
      <c r="N18" s="150"/>
      <c r="O18" s="150">
        <v>0</v>
      </c>
      <c r="P18" s="149"/>
      <c r="Q18" s="252">
        <f t="shared" si="4"/>
        <v>20592</v>
      </c>
      <c r="R18" s="306">
        <v>1</v>
      </c>
      <c r="S18" s="54">
        <v>69</v>
      </c>
      <c r="T18" s="305">
        <v>1</v>
      </c>
      <c r="U18" s="54">
        <v>69</v>
      </c>
      <c r="V18" s="304">
        <f t="shared" si="5"/>
        <v>138</v>
      </c>
      <c r="W18" s="142">
        <f t="shared" si="6"/>
        <v>22368</v>
      </c>
      <c r="X18" s="303">
        <f t="shared" si="1"/>
        <v>89472</v>
      </c>
      <c r="Y18" s="2"/>
      <c r="Z18" s="2"/>
      <c r="AA18" s="2"/>
      <c r="AB18" s="2"/>
      <c r="AC18" s="2"/>
      <c r="AD18" s="2"/>
      <c r="AE18" s="2"/>
      <c r="AF18" s="2"/>
      <c r="AG18" s="2"/>
      <c r="AH18" s="2"/>
      <c r="AI18" s="2"/>
      <c r="AJ18" s="2"/>
      <c r="AK18" s="2"/>
      <c r="AL18" s="2"/>
      <c r="AM18" s="2"/>
      <c r="AN18" s="2"/>
      <c r="AO18" s="2"/>
      <c r="AP18" s="2"/>
      <c r="AQ18" s="2"/>
      <c r="AR18" s="2"/>
      <c r="AS18" s="2"/>
      <c r="AT18" s="2"/>
      <c r="AU18" s="2"/>
    </row>
    <row r="19" spans="1:47" ht="25.35" customHeight="1" x14ac:dyDescent="0.25">
      <c r="A19" s="29">
        <v>12</v>
      </c>
      <c r="B19" s="365"/>
      <c r="C19" s="245">
        <v>1100</v>
      </c>
      <c r="D19" s="290">
        <v>1100</v>
      </c>
      <c r="E19" s="218">
        <v>300</v>
      </c>
      <c r="F19" s="217">
        <v>270</v>
      </c>
      <c r="G19" s="23"/>
      <c r="H19" s="197">
        <v>6.24</v>
      </c>
      <c r="I19" s="216">
        <f t="shared" si="2"/>
        <v>22464</v>
      </c>
      <c r="J19" s="131">
        <v>2</v>
      </c>
      <c r="K19" s="207" t="s">
        <v>71</v>
      </c>
      <c r="L19" s="213">
        <f t="shared" si="3"/>
        <v>7200</v>
      </c>
      <c r="M19" s="288">
        <v>11.44</v>
      </c>
      <c r="N19" s="289"/>
      <c r="O19" s="289">
        <v>0</v>
      </c>
      <c r="P19" s="288"/>
      <c r="Q19" s="216">
        <f t="shared" si="4"/>
        <v>82368</v>
      </c>
      <c r="R19" s="287">
        <v>1</v>
      </c>
      <c r="S19" s="54">
        <v>69</v>
      </c>
      <c r="T19" s="286">
        <v>1</v>
      </c>
      <c r="U19" s="54">
        <v>69</v>
      </c>
      <c r="V19" s="285">
        <f t="shared" si="5"/>
        <v>138</v>
      </c>
      <c r="W19" s="204">
        <f t="shared" si="6"/>
        <v>104970</v>
      </c>
      <c r="X19" s="302">
        <f t="shared" si="1"/>
        <v>419880</v>
      </c>
      <c r="Y19" s="2"/>
      <c r="Z19" s="2"/>
      <c r="AA19" s="2"/>
      <c r="AB19" s="2"/>
      <c r="AC19" s="2"/>
      <c r="AD19" s="2"/>
      <c r="AE19" s="2"/>
      <c r="AF19" s="2"/>
      <c r="AG19" s="2"/>
      <c r="AH19" s="2"/>
      <c r="AI19" s="2"/>
      <c r="AJ19" s="2"/>
      <c r="AK19" s="2"/>
      <c r="AL19" s="2"/>
      <c r="AM19" s="2"/>
      <c r="AN19" s="2"/>
      <c r="AO19" s="2"/>
      <c r="AP19" s="2"/>
      <c r="AQ19" s="2"/>
      <c r="AR19" s="2"/>
      <c r="AS19" s="2"/>
      <c r="AT19" s="2"/>
      <c r="AU19" s="2"/>
    </row>
    <row r="20" spans="1:47" ht="25.35" customHeight="1" thickBot="1" x14ac:dyDescent="0.3">
      <c r="A20" s="118">
        <v>13</v>
      </c>
      <c r="B20" s="366"/>
      <c r="C20" s="117">
        <v>2500</v>
      </c>
      <c r="D20" s="115">
        <v>2500</v>
      </c>
      <c r="E20" s="244">
        <v>15</v>
      </c>
      <c r="F20" s="243"/>
      <c r="G20" s="70"/>
      <c r="H20" s="242">
        <v>22.8</v>
      </c>
      <c r="I20" s="106">
        <f t="shared" si="2"/>
        <v>4104</v>
      </c>
      <c r="J20" s="301">
        <v>1</v>
      </c>
      <c r="K20" s="232" t="s">
        <v>71</v>
      </c>
      <c r="L20" s="109">
        <f t="shared" si="3"/>
        <v>180</v>
      </c>
      <c r="M20" s="107">
        <v>11.44</v>
      </c>
      <c r="N20" s="108"/>
      <c r="O20" s="108">
        <v>0</v>
      </c>
      <c r="P20" s="107"/>
      <c r="Q20" s="106">
        <f t="shared" si="4"/>
        <v>2059.1999999999998</v>
      </c>
      <c r="R20" s="300">
        <v>1</v>
      </c>
      <c r="S20" s="54">
        <v>69</v>
      </c>
      <c r="T20" s="299">
        <v>1</v>
      </c>
      <c r="U20" s="54">
        <v>69</v>
      </c>
      <c r="V20" s="298">
        <f t="shared" si="5"/>
        <v>138</v>
      </c>
      <c r="W20" s="100">
        <f t="shared" si="6"/>
        <v>6301.2</v>
      </c>
      <c r="X20" s="297">
        <f t="shared" si="1"/>
        <v>25204.799999999999</v>
      </c>
      <c r="Y20" s="2"/>
      <c r="Z20" s="2"/>
      <c r="AA20" s="2"/>
      <c r="AB20" s="2"/>
      <c r="AC20" s="2"/>
      <c r="AD20" s="2"/>
      <c r="AE20" s="2"/>
      <c r="AF20" s="2"/>
      <c r="AG20" s="2"/>
      <c r="AH20" s="2"/>
      <c r="AI20" s="2"/>
      <c r="AJ20" s="2"/>
      <c r="AK20" s="2"/>
      <c r="AL20" s="2"/>
      <c r="AM20" s="2"/>
      <c r="AN20" s="2"/>
      <c r="AO20" s="2"/>
      <c r="AP20" s="2"/>
      <c r="AQ20" s="2"/>
      <c r="AR20" s="2"/>
      <c r="AS20" s="2"/>
      <c r="AT20" s="2"/>
      <c r="AU20" s="2"/>
    </row>
    <row r="21" spans="1:47" ht="25.35" customHeight="1" x14ac:dyDescent="0.25">
      <c r="A21" s="229">
        <v>14</v>
      </c>
      <c r="B21" s="350" t="s">
        <v>40</v>
      </c>
      <c r="C21" s="296">
        <v>300</v>
      </c>
      <c r="D21" s="295">
        <v>240</v>
      </c>
      <c r="E21" s="227">
        <v>15</v>
      </c>
      <c r="F21" s="226">
        <v>75</v>
      </c>
      <c r="G21" s="134"/>
      <c r="H21" s="294">
        <v>1.82</v>
      </c>
      <c r="I21" s="225">
        <f t="shared" si="2"/>
        <v>327.60000000000002</v>
      </c>
      <c r="J21" s="131">
        <v>1</v>
      </c>
      <c r="K21" s="123" t="s">
        <v>71</v>
      </c>
      <c r="L21" s="129">
        <f t="shared" si="3"/>
        <v>180</v>
      </c>
      <c r="M21" s="127">
        <v>30.16</v>
      </c>
      <c r="N21" s="128"/>
      <c r="O21" s="128">
        <v>0</v>
      </c>
      <c r="P21" s="127"/>
      <c r="Q21" s="225">
        <f t="shared" si="4"/>
        <v>5428.8</v>
      </c>
      <c r="R21" s="293">
        <v>1</v>
      </c>
      <c r="S21" s="54">
        <v>69</v>
      </c>
      <c r="T21" s="292">
        <v>1</v>
      </c>
      <c r="U21" s="54">
        <v>69</v>
      </c>
      <c r="V21" s="291">
        <f t="shared" si="5"/>
        <v>138</v>
      </c>
      <c r="W21" s="256">
        <f t="shared" si="6"/>
        <v>5894.4000000000005</v>
      </c>
      <c r="X21" s="255">
        <f t="shared" si="1"/>
        <v>23577.600000000002</v>
      </c>
      <c r="Y21" s="2"/>
      <c r="Z21" s="2"/>
      <c r="AA21" s="2"/>
      <c r="AB21" s="2"/>
      <c r="AC21" s="2"/>
      <c r="AD21" s="2"/>
      <c r="AE21" s="2"/>
      <c r="AF21" s="2"/>
      <c r="AG21" s="2"/>
      <c r="AH21" s="2"/>
      <c r="AI21" s="2"/>
      <c r="AJ21" s="2"/>
      <c r="AK21" s="2"/>
      <c r="AL21" s="2"/>
      <c r="AM21" s="2"/>
      <c r="AN21" s="2"/>
      <c r="AO21" s="2"/>
      <c r="AP21" s="2"/>
      <c r="AQ21" s="2"/>
      <c r="AR21" s="2"/>
      <c r="AS21" s="2"/>
      <c r="AT21" s="2"/>
      <c r="AU21" s="2"/>
    </row>
    <row r="22" spans="1:47" ht="25.35" customHeight="1" x14ac:dyDescent="0.25">
      <c r="A22" s="29">
        <v>15</v>
      </c>
      <c r="B22" s="365"/>
      <c r="C22" s="245">
        <v>900</v>
      </c>
      <c r="D22" s="290">
        <v>1000</v>
      </c>
      <c r="E22" s="218">
        <v>15</v>
      </c>
      <c r="F22" s="217"/>
      <c r="G22" s="23"/>
      <c r="H22" s="197">
        <v>10.4</v>
      </c>
      <c r="I22" s="216">
        <f t="shared" si="2"/>
        <v>1872</v>
      </c>
      <c r="J22" s="131">
        <v>1</v>
      </c>
      <c r="K22" s="207" t="s">
        <v>71</v>
      </c>
      <c r="L22" s="213">
        <f t="shared" si="3"/>
        <v>180</v>
      </c>
      <c r="M22" s="288">
        <v>38.479999999999997</v>
      </c>
      <c r="N22" s="289"/>
      <c r="O22" s="289">
        <v>0</v>
      </c>
      <c r="P22" s="288"/>
      <c r="Q22" s="216">
        <f t="shared" si="4"/>
        <v>6926.4</v>
      </c>
      <c r="R22" s="287">
        <v>1</v>
      </c>
      <c r="S22" s="54">
        <v>69</v>
      </c>
      <c r="T22" s="286">
        <v>1</v>
      </c>
      <c r="U22" s="54">
        <v>69</v>
      </c>
      <c r="V22" s="285">
        <f t="shared" si="5"/>
        <v>138</v>
      </c>
      <c r="W22" s="204">
        <f t="shared" si="6"/>
        <v>8936.4</v>
      </c>
      <c r="X22" s="203">
        <f t="shared" si="1"/>
        <v>35745.599999999999</v>
      </c>
      <c r="Y22" s="2"/>
      <c r="Z22" s="2"/>
      <c r="AA22" s="2"/>
      <c r="AB22" s="2"/>
      <c r="AC22" s="2"/>
      <c r="AD22" s="2"/>
      <c r="AE22" s="2"/>
      <c r="AF22" s="2"/>
      <c r="AG22" s="2"/>
      <c r="AH22" s="2"/>
      <c r="AI22" s="2"/>
      <c r="AJ22" s="2"/>
      <c r="AK22" s="2"/>
      <c r="AL22" s="2"/>
      <c r="AM22" s="2"/>
      <c r="AN22" s="2"/>
      <c r="AO22" s="2"/>
      <c r="AP22" s="2"/>
      <c r="AQ22" s="2"/>
      <c r="AR22" s="2"/>
      <c r="AS22" s="2"/>
      <c r="AT22" s="2"/>
      <c r="AU22" s="2"/>
    </row>
    <row r="23" spans="1:47" ht="25.35" customHeight="1" thickBot="1" x14ac:dyDescent="0.3">
      <c r="A23" s="202">
        <v>16</v>
      </c>
      <c r="B23" s="366"/>
      <c r="C23" s="284" t="s">
        <v>51</v>
      </c>
      <c r="D23" s="283">
        <v>3000</v>
      </c>
      <c r="E23" s="200">
        <v>3</v>
      </c>
      <c r="F23" s="199"/>
      <c r="G23" s="198"/>
      <c r="H23" s="282">
        <v>20.8</v>
      </c>
      <c r="I23" s="196">
        <f t="shared" si="2"/>
        <v>748.80000000000007</v>
      </c>
      <c r="J23" s="267" t="s">
        <v>70</v>
      </c>
      <c r="K23" s="266"/>
      <c r="L23" s="193">
        <v>12</v>
      </c>
      <c r="M23" s="280">
        <v>45.76</v>
      </c>
      <c r="N23" s="281"/>
      <c r="O23" s="281">
        <v>0</v>
      </c>
      <c r="P23" s="280"/>
      <c r="Q23" s="196">
        <f t="shared" si="4"/>
        <v>549.12</v>
      </c>
      <c r="R23" s="279">
        <v>1</v>
      </c>
      <c r="S23" s="54">
        <v>69</v>
      </c>
      <c r="T23" s="278">
        <v>1</v>
      </c>
      <c r="U23" s="54">
        <v>69</v>
      </c>
      <c r="V23" s="277">
        <f t="shared" si="5"/>
        <v>138</v>
      </c>
      <c r="W23" s="256">
        <f t="shared" si="6"/>
        <v>1435.92</v>
      </c>
      <c r="X23" s="255">
        <f t="shared" si="1"/>
        <v>5743.68</v>
      </c>
      <c r="Y23" s="2"/>
      <c r="Z23" s="2"/>
      <c r="AA23" s="2"/>
      <c r="AB23" s="2"/>
      <c r="AC23" s="2"/>
      <c r="AD23" s="2"/>
      <c r="AE23" s="2"/>
      <c r="AF23" s="2"/>
      <c r="AG23" s="2"/>
      <c r="AH23" s="2"/>
      <c r="AI23" s="2"/>
      <c r="AJ23" s="2"/>
      <c r="AK23" s="2"/>
      <c r="AL23" s="2"/>
      <c r="AM23" s="2"/>
      <c r="AN23" s="2"/>
      <c r="AO23" s="2"/>
      <c r="AP23" s="2"/>
      <c r="AQ23" s="2"/>
      <c r="AR23" s="2"/>
      <c r="AS23" s="2"/>
      <c r="AT23" s="2"/>
      <c r="AU23" s="2"/>
    </row>
    <row r="24" spans="1:47" ht="25.35" customHeight="1" thickBot="1" x14ac:dyDescent="0.3">
      <c r="A24" s="180">
        <v>17</v>
      </c>
      <c r="B24" s="178" t="s">
        <v>41</v>
      </c>
      <c r="C24" s="178" t="s">
        <v>5</v>
      </c>
      <c r="D24" s="276">
        <v>140</v>
      </c>
      <c r="E24" s="176">
        <v>60</v>
      </c>
      <c r="F24" s="175">
        <v>75</v>
      </c>
      <c r="G24" s="174"/>
      <c r="H24" s="272">
        <v>1.82</v>
      </c>
      <c r="I24" s="173">
        <f t="shared" si="2"/>
        <v>1310.4000000000001</v>
      </c>
      <c r="J24" s="172">
        <v>4</v>
      </c>
      <c r="K24" s="164" t="s">
        <v>71</v>
      </c>
      <c r="L24" s="170">
        <f>(+J24*E24)*12</f>
        <v>2880</v>
      </c>
      <c r="M24" s="168">
        <v>18.72</v>
      </c>
      <c r="N24" s="169"/>
      <c r="O24" s="169"/>
      <c r="P24" s="168"/>
      <c r="Q24" s="173">
        <f t="shared" si="4"/>
        <v>53913.599999999999</v>
      </c>
      <c r="R24" s="275">
        <v>1</v>
      </c>
      <c r="S24" s="274">
        <v>18.72</v>
      </c>
      <c r="T24" s="273">
        <v>1</v>
      </c>
      <c r="U24" s="272">
        <v>18.72</v>
      </c>
      <c r="V24" s="271">
        <f t="shared" si="5"/>
        <v>37.44</v>
      </c>
      <c r="W24" s="161">
        <f t="shared" si="6"/>
        <v>55261.440000000002</v>
      </c>
      <c r="X24" s="160">
        <f t="shared" si="1"/>
        <v>221045.76000000001</v>
      </c>
      <c r="Y24" s="2"/>
      <c r="Z24" s="2"/>
      <c r="AA24" s="2"/>
      <c r="AB24" s="2"/>
      <c r="AC24" s="2"/>
      <c r="AD24" s="2"/>
      <c r="AE24" s="2"/>
      <c r="AF24" s="2"/>
      <c r="AG24" s="2"/>
      <c r="AH24" s="2"/>
      <c r="AI24" s="2"/>
      <c r="AJ24" s="2"/>
      <c r="AK24" s="2"/>
      <c r="AL24" s="2"/>
      <c r="AM24" s="2"/>
      <c r="AN24" s="2"/>
      <c r="AO24" s="2"/>
      <c r="AP24" s="2"/>
      <c r="AQ24" s="2"/>
      <c r="AR24" s="2"/>
      <c r="AS24" s="2"/>
      <c r="AT24" s="2"/>
      <c r="AU24" s="2"/>
    </row>
    <row r="25" spans="1:47" ht="25.35" customHeight="1" thickBot="1" x14ac:dyDescent="0.3">
      <c r="A25" s="140">
        <v>18</v>
      </c>
      <c r="B25" s="270" t="s">
        <v>42</v>
      </c>
      <c r="C25" s="139" t="s">
        <v>4</v>
      </c>
      <c r="D25" s="137">
        <v>120</v>
      </c>
      <c r="E25" s="269">
        <v>3</v>
      </c>
      <c r="F25" s="135">
        <v>25</v>
      </c>
      <c r="G25" s="133"/>
      <c r="H25" s="268"/>
      <c r="I25" s="262">
        <f t="shared" si="2"/>
        <v>0</v>
      </c>
      <c r="J25" s="267" t="s">
        <v>70</v>
      </c>
      <c r="K25" s="266"/>
      <c r="L25" s="265">
        <v>12</v>
      </c>
      <c r="M25" s="263">
        <v>50</v>
      </c>
      <c r="N25" s="264">
        <v>120</v>
      </c>
      <c r="O25" s="264">
        <v>0</v>
      </c>
      <c r="P25" s="263">
        <v>120</v>
      </c>
      <c r="Q25" s="262">
        <f t="shared" si="4"/>
        <v>600</v>
      </c>
      <c r="R25" s="261" t="s">
        <v>71</v>
      </c>
      <c r="S25" s="260"/>
      <c r="T25" s="259" t="s">
        <v>71</v>
      </c>
      <c r="U25" s="258"/>
      <c r="V25" s="257"/>
      <c r="W25" s="256">
        <f t="shared" si="6"/>
        <v>600</v>
      </c>
      <c r="X25" s="255">
        <f t="shared" si="1"/>
        <v>2400</v>
      </c>
      <c r="Y25" s="2"/>
      <c r="Z25" s="2"/>
      <c r="AA25" s="2"/>
      <c r="AB25" s="2"/>
      <c r="AC25" s="2"/>
      <c r="AD25" s="2"/>
      <c r="AE25" s="2"/>
      <c r="AF25" s="2"/>
      <c r="AG25" s="2"/>
      <c r="AH25" s="2"/>
      <c r="AI25" s="2"/>
      <c r="AJ25" s="2"/>
      <c r="AK25" s="2"/>
      <c r="AL25" s="2"/>
      <c r="AM25" s="2"/>
      <c r="AN25" s="2"/>
      <c r="AO25" s="2"/>
      <c r="AP25" s="2"/>
      <c r="AQ25" s="2"/>
      <c r="AR25" s="2"/>
      <c r="AS25" s="2"/>
      <c r="AT25" s="2"/>
      <c r="AU25" s="2"/>
    </row>
    <row r="26" spans="1:47" ht="25.35" customHeight="1" x14ac:dyDescent="0.25">
      <c r="A26" s="75">
        <v>19</v>
      </c>
      <c r="B26" s="367" t="s">
        <v>43</v>
      </c>
      <c r="C26" s="159" t="s">
        <v>3</v>
      </c>
      <c r="D26" s="73">
        <v>1000</v>
      </c>
      <c r="E26" s="254">
        <v>120</v>
      </c>
      <c r="F26" s="156">
        <v>135</v>
      </c>
      <c r="G26" s="155"/>
      <c r="H26" s="253"/>
      <c r="I26" s="252">
        <f t="shared" si="2"/>
        <v>0</v>
      </c>
      <c r="J26" s="153" t="s">
        <v>70</v>
      </c>
      <c r="K26" s="152"/>
      <c r="L26" s="151">
        <v>20</v>
      </c>
      <c r="M26" s="251">
        <v>0</v>
      </c>
      <c r="N26" s="250">
        <v>0</v>
      </c>
      <c r="O26" s="249">
        <v>0</v>
      </c>
      <c r="P26" s="248">
        <v>650</v>
      </c>
      <c r="Q26" s="247">
        <f t="shared" ref="Q26:Q32" si="7">+(M26+(O26*P26))*L26</f>
        <v>0</v>
      </c>
      <c r="R26" s="147" t="s">
        <v>71</v>
      </c>
      <c r="S26" s="146"/>
      <c r="T26" s="145" t="s">
        <v>71</v>
      </c>
      <c r="U26" s="144"/>
      <c r="V26" s="246"/>
      <c r="W26" s="142">
        <f t="shared" si="6"/>
        <v>0</v>
      </c>
      <c r="X26" s="141">
        <f t="shared" si="1"/>
        <v>0</v>
      </c>
      <c r="Y26" s="2"/>
      <c r="Z26" s="2"/>
      <c r="AA26" s="2"/>
      <c r="AB26" s="2"/>
      <c r="AC26" s="2"/>
      <c r="AD26" s="2"/>
      <c r="AE26" s="2"/>
      <c r="AF26" s="2"/>
      <c r="AG26" s="2"/>
      <c r="AH26" s="2"/>
      <c r="AI26" s="2"/>
      <c r="AJ26" s="2"/>
      <c r="AK26" s="2"/>
      <c r="AL26" s="2"/>
      <c r="AM26" s="2"/>
      <c r="AN26" s="2"/>
      <c r="AO26" s="2"/>
      <c r="AP26" s="2"/>
      <c r="AQ26" s="2"/>
      <c r="AR26" s="2"/>
      <c r="AS26" s="2"/>
      <c r="AT26" s="2"/>
      <c r="AU26" s="2"/>
    </row>
    <row r="27" spans="1:47" ht="25.35" customHeight="1" x14ac:dyDescent="0.25">
      <c r="A27" s="29">
        <v>20</v>
      </c>
      <c r="B27" s="368"/>
      <c r="C27" s="245" t="s">
        <v>2</v>
      </c>
      <c r="D27" s="45">
        <v>10000</v>
      </c>
      <c r="E27" s="218">
        <v>12</v>
      </c>
      <c r="F27" s="217"/>
      <c r="G27" s="23"/>
      <c r="H27" s="197">
        <v>36.4</v>
      </c>
      <c r="I27" s="216">
        <f t="shared" si="2"/>
        <v>5241.5999999999995</v>
      </c>
      <c r="J27" s="215" t="s">
        <v>70</v>
      </c>
      <c r="K27" s="214"/>
      <c r="L27" s="213">
        <v>2</v>
      </c>
      <c r="M27" s="192">
        <v>192.4</v>
      </c>
      <c r="N27" s="212">
        <v>0</v>
      </c>
      <c r="O27" s="211">
        <v>0.12</v>
      </c>
      <c r="P27" s="210">
        <v>5000</v>
      </c>
      <c r="Q27" s="51">
        <f t="shared" si="7"/>
        <v>1584.8</v>
      </c>
      <c r="R27" s="209" t="s">
        <v>71</v>
      </c>
      <c r="S27" s="208"/>
      <c r="T27" s="207" t="s">
        <v>71</v>
      </c>
      <c r="U27" s="206"/>
      <c r="V27" s="205"/>
      <c r="W27" s="204">
        <f t="shared" si="6"/>
        <v>6826.4</v>
      </c>
      <c r="X27" s="203">
        <f t="shared" si="1"/>
        <v>27305.599999999999</v>
      </c>
      <c r="Y27" s="2"/>
      <c r="Z27" s="2"/>
      <c r="AA27" s="2"/>
      <c r="AB27" s="2"/>
      <c r="AC27" s="2"/>
      <c r="AD27" s="2"/>
      <c r="AE27" s="2"/>
      <c r="AF27" s="2"/>
      <c r="AG27" s="2"/>
      <c r="AH27" s="2"/>
      <c r="AI27" s="2"/>
      <c r="AJ27" s="2"/>
      <c r="AK27" s="2"/>
      <c r="AL27" s="2"/>
      <c r="AM27" s="2"/>
      <c r="AN27" s="2"/>
      <c r="AO27" s="2"/>
      <c r="AP27" s="2"/>
      <c r="AQ27" s="2"/>
      <c r="AR27" s="2"/>
      <c r="AS27" s="2"/>
      <c r="AT27" s="2"/>
      <c r="AU27" s="2"/>
    </row>
    <row r="28" spans="1:47" ht="25.35" customHeight="1" thickBot="1" x14ac:dyDescent="0.3">
      <c r="A28" s="118">
        <v>21</v>
      </c>
      <c r="B28" s="369"/>
      <c r="C28" s="117" t="s">
        <v>1</v>
      </c>
      <c r="D28" s="26">
        <v>15000</v>
      </c>
      <c r="E28" s="244">
        <v>12</v>
      </c>
      <c r="F28" s="243"/>
      <c r="G28" s="70"/>
      <c r="H28" s="242">
        <v>36.4</v>
      </c>
      <c r="I28" s="106">
        <f t="shared" si="2"/>
        <v>5241.5999999999995</v>
      </c>
      <c r="J28" s="241" t="s">
        <v>70</v>
      </c>
      <c r="K28" s="240"/>
      <c r="L28" s="109">
        <v>2</v>
      </c>
      <c r="M28" s="239">
        <v>192.4</v>
      </c>
      <c r="N28" s="238">
        <v>0</v>
      </c>
      <c r="O28" s="237">
        <v>0.12</v>
      </c>
      <c r="P28" s="236">
        <v>5000</v>
      </c>
      <c r="Q28" s="235">
        <f t="shared" si="7"/>
        <v>1584.8</v>
      </c>
      <c r="R28" s="234" t="s">
        <v>71</v>
      </c>
      <c r="S28" s="233"/>
      <c r="T28" s="232" t="s">
        <v>71</v>
      </c>
      <c r="U28" s="231"/>
      <c r="V28" s="230"/>
      <c r="W28" s="100">
        <f t="shared" si="6"/>
        <v>6826.4</v>
      </c>
      <c r="X28" s="99">
        <f t="shared" si="1"/>
        <v>27305.599999999999</v>
      </c>
      <c r="Y28" s="2"/>
      <c r="Z28" s="2"/>
      <c r="AA28" s="2"/>
      <c r="AB28" s="2"/>
      <c r="AC28" s="2"/>
      <c r="AD28" s="2"/>
      <c r="AE28" s="2"/>
      <c r="AF28" s="2"/>
      <c r="AG28" s="2"/>
      <c r="AH28" s="2"/>
      <c r="AI28" s="2"/>
      <c r="AJ28" s="2"/>
      <c r="AK28" s="2"/>
      <c r="AL28" s="2"/>
      <c r="AM28" s="2"/>
      <c r="AN28" s="2"/>
      <c r="AO28" s="2"/>
      <c r="AP28" s="2"/>
      <c r="AQ28" s="2"/>
      <c r="AR28" s="2"/>
      <c r="AS28" s="2"/>
      <c r="AT28" s="2"/>
      <c r="AU28" s="2"/>
    </row>
    <row r="29" spans="1:47" ht="25.35" customHeight="1" x14ac:dyDescent="0.25">
      <c r="A29" s="229">
        <v>22</v>
      </c>
      <c r="B29" s="347" t="s">
        <v>44</v>
      </c>
      <c r="C29" s="228" t="s">
        <v>2</v>
      </c>
      <c r="D29" s="73">
        <v>10000</v>
      </c>
      <c r="E29" s="227">
        <v>6</v>
      </c>
      <c r="F29" s="226"/>
      <c r="G29" s="134"/>
      <c r="H29" s="197">
        <v>36.4</v>
      </c>
      <c r="I29" s="225">
        <f t="shared" si="2"/>
        <v>2620.7999999999997</v>
      </c>
      <c r="J29" s="131" t="s">
        <v>70</v>
      </c>
      <c r="K29" s="130"/>
      <c r="L29" s="129">
        <v>1</v>
      </c>
      <c r="M29" s="192">
        <v>192.4</v>
      </c>
      <c r="N29" s="224">
        <v>0</v>
      </c>
      <c r="O29" s="223">
        <v>0.02</v>
      </c>
      <c r="P29" s="222">
        <v>3000</v>
      </c>
      <c r="Q29" s="221">
        <f t="shared" si="7"/>
        <v>252.4</v>
      </c>
      <c r="R29" s="125" t="s">
        <v>71</v>
      </c>
      <c r="S29" s="124"/>
      <c r="T29" s="123" t="s">
        <v>71</v>
      </c>
      <c r="U29" s="122"/>
      <c r="V29" s="220"/>
      <c r="W29" s="120">
        <f t="shared" si="6"/>
        <v>2873.2</v>
      </c>
      <c r="X29" s="119">
        <f t="shared" si="1"/>
        <v>11492.8</v>
      </c>
      <c r="Y29" s="2"/>
      <c r="Z29" s="2"/>
      <c r="AA29" s="2"/>
      <c r="AB29" s="2"/>
      <c r="AC29" s="2"/>
      <c r="AD29" s="2"/>
      <c r="AE29" s="2"/>
      <c r="AF29" s="2"/>
      <c r="AG29" s="2"/>
      <c r="AH29" s="2"/>
      <c r="AI29" s="2"/>
      <c r="AJ29" s="2"/>
      <c r="AK29" s="2"/>
      <c r="AL29" s="2"/>
      <c r="AM29" s="2"/>
      <c r="AN29" s="2"/>
      <c r="AO29" s="2"/>
      <c r="AP29" s="2"/>
      <c r="AQ29" s="2"/>
      <c r="AR29" s="2"/>
      <c r="AS29" s="2"/>
      <c r="AT29" s="2"/>
      <c r="AU29" s="2"/>
    </row>
    <row r="30" spans="1:47" ht="25.35" customHeight="1" thickBot="1" x14ac:dyDescent="0.3">
      <c r="A30" s="29">
        <v>23</v>
      </c>
      <c r="B30" s="366"/>
      <c r="C30" s="219" t="s">
        <v>1</v>
      </c>
      <c r="D30" s="45">
        <v>15000</v>
      </c>
      <c r="E30" s="218">
        <v>6</v>
      </c>
      <c r="F30" s="217"/>
      <c r="G30" s="23"/>
      <c r="H30" s="197">
        <v>36.4</v>
      </c>
      <c r="I30" s="216">
        <f t="shared" si="2"/>
        <v>2620.7999999999997</v>
      </c>
      <c r="J30" s="215" t="s">
        <v>70</v>
      </c>
      <c r="K30" s="214"/>
      <c r="L30" s="213">
        <v>1</v>
      </c>
      <c r="M30" s="192">
        <v>192.4</v>
      </c>
      <c r="N30" s="212">
        <v>0</v>
      </c>
      <c r="O30" s="211">
        <v>0.02</v>
      </c>
      <c r="P30" s="210">
        <v>4000</v>
      </c>
      <c r="Q30" s="51">
        <f t="shared" si="7"/>
        <v>272.39999999999998</v>
      </c>
      <c r="R30" s="209" t="s">
        <v>71</v>
      </c>
      <c r="S30" s="208"/>
      <c r="T30" s="207" t="s">
        <v>71</v>
      </c>
      <c r="U30" s="206"/>
      <c r="V30" s="205"/>
      <c r="W30" s="204">
        <f t="shared" si="6"/>
        <v>2893.2</v>
      </c>
      <c r="X30" s="203">
        <f t="shared" si="1"/>
        <v>11572.8</v>
      </c>
      <c r="Y30" s="2"/>
      <c r="Z30" s="2"/>
      <c r="AA30" s="2"/>
      <c r="AB30" s="2"/>
      <c r="AC30" s="2"/>
      <c r="AD30" s="2"/>
      <c r="AE30" s="2"/>
      <c r="AF30" s="2"/>
      <c r="AG30" s="2"/>
      <c r="AH30" s="2"/>
      <c r="AI30" s="2"/>
      <c r="AJ30" s="2"/>
      <c r="AK30" s="2"/>
      <c r="AL30" s="2"/>
      <c r="AM30" s="2"/>
      <c r="AN30" s="2"/>
      <c r="AO30" s="2"/>
      <c r="AP30" s="2"/>
      <c r="AQ30" s="2"/>
      <c r="AR30" s="2"/>
      <c r="AS30" s="2"/>
      <c r="AT30" s="2"/>
      <c r="AU30" s="2"/>
    </row>
    <row r="31" spans="1:47" ht="25.35" customHeight="1" x14ac:dyDescent="0.25">
      <c r="A31" s="29">
        <v>24</v>
      </c>
      <c r="B31" s="348" t="s">
        <v>45</v>
      </c>
      <c r="C31" s="219" t="s">
        <v>2</v>
      </c>
      <c r="D31" s="73">
        <v>10000</v>
      </c>
      <c r="E31" s="218">
        <v>6</v>
      </c>
      <c r="F31" s="217"/>
      <c r="G31" s="23"/>
      <c r="H31" s="197">
        <v>36.4</v>
      </c>
      <c r="I31" s="216">
        <f t="shared" si="2"/>
        <v>2620.7999999999997</v>
      </c>
      <c r="J31" s="215" t="s">
        <v>70</v>
      </c>
      <c r="K31" s="214"/>
      <c r="L31" s="213">
        <v>1</v>
      </c>
      <c r="M31" s="192">
        <v>192.4</v>
      </c>
      <c r="N31" s="212">
        <v>0</v>
      </c>
      <c r="O31" s="211">
        <v>0.05</v>
      </c>
      <c r="P31" s="210">
        <v>3000</v>
      </c>
      <c r="Q31" s="51">
        <f t="shared" si="7"/>
        <v>342.4</v>
      </c>
      <c r="R31" s="209" t="s">
        <v>71</v>
      </c>
      <c r="S31" s="208"/>
      <c r="T31" s="207" t="s">
        <v>71</v>
      </c>
      <c r="U31" s="206"/>
      <c r="V31" s="205"/>
      <c r="W31" s="204">
        <f t="shared" si="6"/>
        <v>2963.2</v>
      </c>
      <c r="X31" s="203">
        <f t="shared" si="1"/>
        <v>11852.8</v>
      </c>
      <c r="Y31" s="2"/>
      <c r="Z31" s="2"/>
      <c r="AA31" s="2"/>
      <c r="AB31" s="2"/>
      <c r="AC31" s="2"/>
      <c r="AD31" s="2"/>
      <c r="AE31" s="2"/>
      <c r="AF31" s="2"/>
      <c r="AG31" s="2"/>
      <c r="AH31" s="2"/>
      <c r="AI31" s="2"/>
      <c r="AJ31" s="2"/>
      <c r="AK31" s="2"/>
      <c r="AL31" s="2"/>
      <c r="AM31" s="2"/>
      <c r="AN31" s="2"/>
      <c r="AO31" s="2"/>
      <c r="AP31" s="2"/>
      <c r="AQ31" s="2"/>
      <c r="AR31" s="2"/>
      <c r="AS31" s="2"/>
      <c r="AT31" s="2"/>
      <c r="AU31" s="2"/>
    </row>
    <row r="32" spans="1:47" ht="25.35" customHeight="1" thickBot="1" x14ac:dyDescent="0.3">
      <c r="A32" s="202">
        <v>25</v>
      </c>
      <c r="B32" s="366"/>
      <c r="C32" s="201" t="s">
        <v>1</v>
      </c>
      <c r="D32" s="45">
        <v>15000</v>
      </c>
      <c r="E32" s="200">
        <v>6</v>
      </c>
      <c r="F32" s="199"/>
      <c r="G32" s="198"/>
      <c r="H32" s="197">
        <v>36.4</v>
      </c>
      <c r="I32" s="196">
        <f t="shared" si="2"/>
        <v>2620.7999999999997</v>
      </c>
      <c r="J32" s="195" t="s">
        <v>70</v>
      </c>
      <c r="K32" s="194"/>
      <c r="L32" s="193">
        <v>1</v>
      </c>
      <c r="M32" s="192">
        <v>192.4</v>
      </c>
      <c r="N32" s="191">
        <v>0</v>
      </c>
      <c r="O32" s="190">
        <v>0.05</v>
      </c>
      <c r="P32" s="189">
        <v>4000</v>
      </c>
      <c r="Q32" s="188">
        <f t="shared" si="7"/>
        <v>392.4</v>
      </c>
      <c r="R32" s="187" t="s">
        <v>71</v>
      </c>
      <c r="S32" s="186"/>
      <c r="T32" s="185" t="s">
        <v>71</v>
      </c>
      <c r="U32" s="184"/>
      <c r="V32" s="183"/>
      <c r="W32" s="182">
        <f t="shared" si="6"/>
        <v>3013.2</v>
      </c>
      <c r="X32" s="181">
        <f t="shared" si="1"/>
        <v>12052.8</v>
      </c>
      <c r="Y32" s="2"/>
      <c r="Z32" s="2"/>
      <c r="AA32" s="2"/>
      <c r="AB32" s="2"/>
      <c r="AC32" s="2"/>
      <c r="AD32" s="2"/>
      <c r="AE32" s="2"/>
      <c r="AF32" s="2"/>
      <c r="AG32" s="2"/>
      <c r="AH32" s="2"/>
      <c r="AI32" s="2"/>
      <c r="AJ32" s="2"/>
      <c r="AK32" s="2"/>
      <c r="AL32" s="2"/>
      <c r="AM32" s="2"/>
      <c r="AN32" s="2"/>
      <c r="AO32" s="2"/>
      <c r="AP32" s="2"/>
      <c r="AQ32" s="2"/>
      <c r="AR32" s="2"/>
      <c r="AS32" s="2"/>
      <c r="AT32" s="2"/>
      <c r="AU32" s="2"/>
    </row>
    <row r="33" spans="1:47" ht="25.35" customHeight="1" thickBot="1" x14ac:dyDescent="0.3">
      <c r="A33" s="180">
        <v>26</v>
      </c>
      <c r="B33" s="179" t="s">
        <v>46</v>
      </c>
      <c r="C33" s="178" t="s">
        <v>52</v>
      </c>
      <c r="D33" s="177">
        <v>500</v>
      </c>
      <c r="E33" s="176">
        <v>1</v>
      </c>
      <c r="F33" s="175">
        <v>5.75</v>
      </c>
      <c r="G33" s="174"/>
      <c r="H33" s="174"/>
      <c r="I33" s="173">
        <f>+F33*E33</f>
        <v>5.75</v>
      </c>
      <c r="J33" s="172" t="s">
        <v>70</v>
      </c>
      <c r="K33" s="171"/>
      <c r="L33" s="170">
        <v>6</v>
      </c>
      <c r="M33" s="168">
        <v>18.72</v>
      </c>
      <c r="N33" s="169">
        <v>0</v>
      </c>
      <c r="O33" s="169">
        <v>0</v>
      </c>
      <c r="P33" s="168"/>
      <c r="Q33" s="167">
        <f>M33*L33</f>
        <v>112.32</v>
      </c>
      <c r="R33" s="166" t="s">
        <v>71</v>
      </c>
      <c r="S33" s="165"/>
      <c r="T33" s="164" t="s">
        <v>71</v>
      </c>
      <c r="U33" s="163"/>
      <c r="V33" s="162"/>
      <c r="W33" s="161">
        <f t="shared" si="6"/>
        <v>118.07</v>
      </c>
      <c r="X33" s="160">
        <f t="shared" si="1"/>
        <v>472.28</v>
      </c>
      <c r="Y33" s="2"/>
      <c r="Z33" s="2"/>
      <c r="AA33" s="2"/>
      <c r="AB33" s="2"/>
      <c r="AC33" s="2"/>
      <c r="AD33" s="2"/>
      <c r="AE33" s="2"/>
      <c r="AF33" s="2"/>
      <c r="AG33" s="2"/>
      <c r="AH33" s="2"/>
      <c r="AI33" s="2"/>
      <c r="AJ33" s="2"/>
      <c r="AK33" s="2"/>
      <c r="AL33" s="2"/>
      <c r="AM33" s="2"/>
      <c r="AN33" s="2"/>
      <c r="AO33" s="2"/>
      <c r="AP33" s="2"/>
      <c r="AQ33" s="2"/>
      <c r="AR33" s="2"/>
      <c r="AS33" s="2"/>
      <c r="AT33" s="2"/>
      <c r="AU33" s="2"/>
    </row>
    <row r="34" spans="1:47" ht="25.35" customHeight="1" x14ac:dyDescent="0.25">
      <c r="A34" s="75">
        <v>27</v>
      </c>
      <c r="B34" s="342" t="s">
        <v>47</v>
      </c>
      <c r="C34" s="158" t="s">
        <v>53</v>
      </c>
      <c r="D34" s="73">
        <v>1000</v>
      </c>
      <c r="E34" s="157"/>
      <c r="F34" s="156">
        <v>7</v>
      </c>
      <c r="G34" s="155"/>
      <c r="H34" s="155"/>
      <c r="I34" s="154"/>
      <c r="J34" s="153" t="s">
        <v>70</v>
      </c>
      <c r="K34" s="152"/>
      <c r="L34" s="151">
        <v>0</v>
      </c>
      <c r="M34" s="149">
        <v>18.72</v>
      </c>
      <c r="N34" s="150">
        <v>0</v>
      </c>
      <c r="O34" s="150">
        <v>0</v>
      </c>
      <c r="P34" s="149"/>
      <c r="Q34" s="148">
        <f>M34*L34</f>
        <v>0</v>
      </c>
      <c r="R34" s="147" t="s">
        <v>71</v>
      </c>
      <c r="S34" s="146"/>
      <c r="T34" s="145" t="s">
        <v>71</v>
      </c>
      <c r="U34" s="144"/>
      <c r="V34" s="143"/>
      <c r="W34" s="142">
        <f t="shared" si="6"/>
        <v>0</v>
      </c>
      <c r="X34" s="141">
        <f t="shared" si="1"/>
        <v>0</v>
      </c>
      <c r="Y34" s="2"/>
      <c r="Z34" s="2"/>
      <c r="AA34" s="2"/>
      <c r="AB34" s="2"/>
      <c r="AC34" s="2"/>
      <c r="AD34" s="2"/>
      <c r="AE34" s="2"/>
      <c r="AF34" s="2"/>
      <c r="AG34" s="2"/>
      <c r="AH34" s="2"/>
      <c r="AI34" s="2"/>
      <c r="AJ34" s="2"/>
      <c r="AK34" s="2"/>
      <c r="AL34" s="2"/>
      <c r="AM34" s="2"/>
      <c r="AN34" s="2"/>
      <c r="AO34" s="2"/>
      <c r="AP34" s="2"/>
      <c r="AQ34" s="2"/>
      <c r="AR34" s="2"/>
      <c r="AS34" s="2"/>
      <c r="AT34" s="2"/>
      <c r="AU34" s="2"/>
    </row>
    <row r="35" spans="1:47" ht="25.35" customHeight="1" x14ac:dyDescent="0.25">
      <c r="A35" s="140">
        <v>28</v>
      </c>
      <c r="B35" s="365"/>
      <c r="C35" s="138" t="s">
        <v>54</v>
      </c>
      <c r="D35" s="137"/>
      <c r="E35" s="136"/>
      <c r="F35" s="135"/>
      <c r="G35" s="134"/>
      <c r="H35" s="133"/>
      <c r="I35" s="132"/>
      <c r="J35" s="131" t="s">
        <v>70</v>
      </c>
      <c r="K35" s="130"/>
      <c r="L35" s="129">
        <v>0</v>
      </c>
      <c r="M35" s="127"/>
      <c r="N35" s="128"/>
      <c r="O35" s="128"/>
      <c r="P35" s="127"/>
      <c r="Q35" s="126">
        <f>M35*L35</f>
        <v>0</v>
      </c>
      <c r="R35" s="125" t="s">
        <v>71</v>
      </c>
      <c r="S35" s="124"/>
      <c r="T35" s="123" t="s">
        <v>71</v>
      </c>
      <c r="U35" s="122"/>
      <c r="V35" s="121"/>
      <c r="W35" s="120">
        <f t="shared" si="6"/>
        <v>0</v>
      </c>
      <c r="X35" s="119">
        <f t="shared" si="1"/>
        <v>0</v>
      </c>
      <c r="Y35" s="2"/>
      <c r="Z35" s="2"/>
      <c r="AA35" s="2"/>
      <c r="AB35" s="2"/>
      <c r="AC35" s="2"/>
      <c r="AD35" s="2"/>
      <c r="AE35" s="2"/>
      <c r="AF35" s="2"/>
      <c r="AG35" s="2"/>
      <c r="AH35" s="2"/>
      <c r="AI35" s="2"/>
      <c r="AJ35" s="2"/>
      <c r="AK35" s="2"/>
      <c r="AL35" s="2"/>
      <c r="AM35" s="2"/>
      <c r="AN35" s="2"/>
      <c r="AO35" s="2"/>
      <c r="AP35" s="2"/>
      <c r="AQ35" s="2"/>
      <c r="AR35" s="2"/>
      <c r="AS35" s="2"/>
      <c r="AT35" s="2"/>
      <c r="AU35" s="2"/>
    </row>
    <row r="36" spans="1:47" ht="43.35" customHeight="1" thickBot="1" x14ac:dyDescent="0.3">
      <c r="A36" s="118">
        <v>29</v>
      </c>
      <c r="B36" s="366"/>
      <c r="C36" s="116" t="s">
        <v>0</v>
      </c>
      <c r="D36" s="115"/>
      <c r="E36" s="114">
        <v>1</v>
      </c>
      <c r="F36" s="113"/>
      <c r="G36" s="70"/>
      <c r="H36" s="112"/>
      <c r="I36" s="106">
        <f>H36*E36*12</f>
        <v>0</v>
      </c>
      <c r="J36" s="111" t="s">
        <v>70</v>
      </c>
      <c r="K36" s="110"/>
      <c r="L36" s="109">
        <v>0</v>
      </c>
      <c r="M36" s="107">
        <v>0</v>
      </c>
      <c r="N36" s="108">
        <v>0</v>
      </c>
      <c r="O36" s="108">
        <v>0</v>
      </c>
      <c r="P36" s="107"/>
      <c r="Q36" s="106">
        <f>M36*L36</f>
        <v>0</v>
      </c>
      <c r="R36" s="105" t="s">
        <v>71</v>
      </c>
      <c r="S36" s="104"/>
      <c r="T36" s="103" t="s">
        <v>71</v>
      </c>
      <c r="U36" s="102"/>
      <c r="V36" s="101"/>
      <c r="W36" s="100">
        <f t="shared" si="6"/>
        <v>0</v>
      </c>
      <c r="X36" s="99">
        <f t="shared" si="1"/>
        <v>0</v>
      </c>
      <c r="Y36" s="2"/>
      <c r="Z36" s="2"/>
      <c r="AA36" s="2"/>
      <c r="AB36" s="2"/>
      <c r="AC36" s="2"/>
      <c r="AD36" s="2"/>
      <c r="AE36" s="2"/>
      <c r="AF36" s="2"/>
      <c r="AG36" s="2"/>
      <c r="AH36" s="2"/>
      <c r="AI36" s="2"/>
      <c r="AJ36" s="2"/>
      <c r="AK36" s="2"/>
      <c r="AL36" s="2"/>
      <c r="AM36" s="2"/>
      <c r="AN36" s="2"/>
      <c r="AO36" s="2"/>
      <c r="AP36" s="2"/>
      <c r="AQ36" s="2"/>
      <c r="AR36" s="2"/>
      <c r="AS36" s="2"/>
      <c r="AT36" s="2"/>
      <c r="AU36" s="2"/>
    </row>
    <row r="37" spans="1:47" ht="25.35" customHeight="1" thickBot="1" x14ac:dyDescent="0.3">
      <c r="A37" s="98"/>
      <c r="B37" s="97"/>
      <c r="C37" s="91"/>
      <c r="D37" s="91"/>
      <c r="E37" s="96"/>
      <c r="F37" s="96"/>
      <c r="G37" s="96"/>
      <c r="H37" s="91"/>
      <c r="I37" s="93"/>
      <c r="J37" s="96"/>
      <c r="K37" s="96"/>
      <c r="L37" s="95"/>
      <c r="M37" s="94"/>
      <c r="N37" s="94"/>
      <c r="O37" s="94"/>
      <c r="P37" s="94"/>
      <c r="Q37" s="93"/>
      <c r="R37" s="91"/>
      <c r="S37" s="91"/>
      <c r="T37" s="92" t="s">
        <v>69</v>
      </c>
      <c r="U37" s="91"/>
      <c r="V37" s="90"/>
      <c r="W37" s="89">
        <f>SUM(W8:W36)</f>
        <v>1404109.4299999992</v>
      </c>
      <c r="X37" s="89">
        <f>SUM(X8:X36)</f>
        <v>5616437.7199999969</v>
      </c>
      <c r="Y37" s="2"/>
      <c r="Z37" s="2"/>
      <c r="AA37" s="2"/>
      <c r="AB37" s="2"/>
      <c r="AC37" s="2"/>
      <c r="AD37" s="2"/>
      <c r="AE37" s="2"/>
      <c r="AF37" s="2"/>
      <c r="AG37" s="2"/>
      <c r="AH37" s="2"/>
      <c r="AI37" s="2"/>
      <c r="AJ37" s="2"/>
      <c r="AK37" s="2"/>
      <c r="AL37" s="2"/>
      <c r="AM37" s="2"/>
      <c r="AN37" s="2"/>
      <c r="AO37" s="2"/>
      <c r="AP37" s="2"/>
      <c r="AQ37" s="2"/>
      <c r="AR37" s="2"/>
      <c r="AS37" s="2"/>
      <c r="AT37" s="2"/>
      <c r="AU37" s="2"/>
    </row>
    <row r="38" spans="1:47" x14ac:dyDescent="0.25">
      <c r="A38" s="11"/>
      <c r="B38" s="2"/>
      <c r="C38" s="2"/>
      <c r="D38" s="2"/>
      <c r="E38" s="2"/>
      <c r="F38" s="2"/>
      <c r="G38" s="2"/>
      <c r="H38" s="2"/>
      <c r="I38" s="2"/>
      <c r="J38" s="2"/>
      <c r="K38" s="2"/>
      <c r="L38" s="3"/>
      <c r="M38" s="2"/>
      <c r="N38" s="2"/>
      <c r="O38" s="2"/>
      <c r="P38" s="2"/>
      <c r="Q38" s="2"/>
      <c r="R38" s="2"/>
      <c r="S38" s="2"/>
      <c r="T38" s="2"/>
      <c r="U38" s="2"/>
      <c r="V38" s="2"/>
      <c r="W38" s="2"/>
      <c r="X38" s="85"/>
      <c r="Y38" s="2"/>
      <c r="Z38" s="2"/>
      <c r="AA38" s="2"/>
      <c r="AB38" s="2"/>
      <c r="AC38" s="2"/>
      <c r="AD38" s="2"/>
      <c r="AE38" s="2"/>
      <c r="AF38" s="2"/>
      <c r="AG38" s="2"/>
      <c r="AH38" s="2"/>
      <c r="AI38" s="2"/>
      <c r="AJ38" s="2"/>
      <c r="AK38" s="2"/>
      <c r="AL38" s="2"/>
      <c r="AM38" s="2"/>
      <c r="AN38" s="2"/>
      <c r="AO38" s="2"/>
      <c r="AP38" s="2"/>
      <c r="AQ38" s="2"/>
      <c r="AR38" s="2"/>
      <c r="AS38" s="2"/>
      <c r="AT38" s="2"/>
      <c r="AU38" s="2"/>
    </row>
    <row r="39" spans="1:47" ht="24" customHeight="1" x14ac:dyDescent="0.25">
      <c r="A39" s="344" t="s">
        <v>36</v>
      </c>
      <c r="B39" s="354"/>
      <c r="C39" s="354"/>
      <c r="D39" s="354"/>
      <c r="E39" s="354"/>
      <c r="F39" s="355"/>
      <c r="G39" s="354"/>
      <c r="H39" s="354"/>
      <c r="I39" s="354"/>
      <c r="J39" s="354"/>
      <c r="K39" s="354"/>
      <c r="L39" s="356"/>
      <c r="M39" s="354"/>
      <c r="N39" s="354"/>
      <c r="O39" s="354"/>
      <c r="P39" s="354"/>
      <c r="Q39" s="354"/>
      <c r="R39" s="354"/>
      <c r="S39" s="354"/>
      <c r="T39" s="354"/>
      <c r="U39" s="354"/>
      <c r="V39" s="354"/>
      <c r="W39" s="354"/>
      <c r="X39" s="88"/>
      <c r="Y39" s="87"/>
      <c r="Z39" s="2"/>
      <c r="AA39" s="2"/>
      <c r="AB39" s="2"/>
      <c r="AC39" s="2"/>
      <c r="AD39" s="2"/>
      <c r="AE39" s="2"/>
      <c r="AF39" s="2"/>
      <c r="AG39" s="2"/>
      <c r="AH39" s="2"/>
      <c r="AI39" s="2"/>
      <c r="AJ39" s="2"/>
      <c r="AK39" s="2"/>
      <c r="AL39" s="2"/>
      <c r="AM39" s="2"/>
      <c r="AN39" s="2"/>
      <c r="AO39" s="2"/>
      <c r="AP39" s="2"/>
      <c r="AQ39" s="2"/>
      <c r="AR39" s="2"/>
      <c r="AS39" s="2"/>
      <c r="AT39" s="2"/>
      <c r="AU39" s="2"/>
    </row>
    <row r="40" spans="1:47" ht="14.45" customHeight="1" x14ac:dyDescent="0.25">
      <c r="A40" s="86"/>
      <c r="B40" s="2"/>
      <c r="C40" s="2"/>
      <c r="D40" s="2"/>
      <c r="E40" s="2"/>
      <c r="F40" s="2"/>
      <c r="G40" s="2"/>
      <c r="H40" s="2"/>
      <c r="I40" s="2"/>
      <c r="J40" s="2"/>
      <c r="K40" s="2"/>
      <c r="L40" s="3"/>
      <c r="M40" s="2"/>
      <c r="N40" s="2"/>
      <c r="O40" s="2"/>
      <c r="P40" s="2"/>
      <c r="Q40" s="2"/>
      <c r="R40" s="2"/>
      <c r="S40" s="2"/>
      <c r="T40" s="2"/>
      <c r="U40" s="2"/>
      <c r="V40" s="2"/>
      <c r="W40" s="2"/>
      <c r="X40" s="85"/>
      <c r="Y40" s="2"/>
      <c r="Z40" s="2"/>
      <c r="AA40" s="2"/>
      <c r="AB40" s="2"/>
      <c r="AC40" s="2"/>
      <c r="AD40" s="2"/>
      <c r="AE40" s="2"/>
      <c r="AF40" s="2"/>
      <c r="AG40" s="2"/>
      <c r="AH40" s="2"/>
      <c r="AI40" s="2"/>
      <c r="AJ40" s="2"/>
      <c r="AK40" s="2"/>
      <c r="AL40" s="2"/>
      <c r="AM40" s="2"/>
      <c r="AN40" s="2"/>
      <c r="AO40" s="2"/>
      <c r="AP40" s="2"/>
      <c r="AQ40" s="2"/>
      <c r="AR40" s="2"/>
      <c r="AS40" s="2"/>
      <c r="AT40" s="2"/>
      <c r="AU40" s="2"/>
    </row>
    <row r="41" spans="1:47" ht="14.45" customHeight="1" x14ac:dyDescent="0.25">
      <c r="A41" s="86"/>
      <c r="B41" s="2"/>
      <c r="C41" s="2"/>
      <c r="D41" s="2"/>
      <c r="E41" s="2"/>
      <c r="F41" s="2"/>
      <c r="G41" s="2"/>
      <c r="H41" s="2"/>
      <c r="I41" s="2"/>
      <c r="J41" s="2"/>
      <c r="K41" s="2"/>
      <c r="L41" s="3"/>
      <c r="M41" s="2"/>
      <c r="N41" s="2"/>
      <c r="O41" s="2"/>
      <c r="P41" s="2"/>
      <c r="Q41" s="2"/>
      <c r="R41" s="2"/>
      <c r="S41" s="2"/>
      <c r="T41" s="2"/>
      <c r="U41" s="2"/>
      <c r="V41" s="2"/>
      <c r="W41" s="2"/>
      <c r="X41" s="85"/>
      <c r="Y41" s="2"/>
      <c r="Z41" s="2"/>
      <c r="AA41" s="2"/>
      <c r="AB41" s="2"/>
      <c r="AC41" s="2"/>
      <c r="AD41" s="2"/>
      <c r="AE41" s="2"/>
      <c r="AF41" s="2"/>
      <c r="AG41" s="2"/>
      <c r="AH41" s="2"/>
      <c r="AI41" s="2"/>
      <c r="AJ41" s="2"/>
      <c r="AK41" s="2"/>
      <c r="AL41" s="2"/>
      <c r="AM41" s="2"/>
      <c r="AN41" s="2"/>
      <c r="AO41" s="2"/>
      <c r="AP41" s="2"/>
      <c r="AQ41" s="2"/>
      <c r="AR41" s="2"/>
      <c r="AS41" s="2"/>
      <c r="AT41" s="2"/>
      <c r="AU41" s="2"/>
    </row>
    <row r="42" spans="1:47" ht="14.45" customHeight="1" thickBot="1" x14ac:dyDescent="0.3">
      <c r="A42" s="86"/>
      <c r="B42" s="2"/>
      <c r="C42" s="2"/>
      <c r="D42" s="2"/>
      <c r="E42" s="2"/>
      <c r="F42" s="2"/>
      <c r="G42" s="2"/>
      <c r="H42" s="2"/>
      <c r="I42" s="2"/>
      <c r="J42" s="2"/>
      <c r="K42" s="2"/>
      <c r="L42" s="3"/>
      <c r="M42" s="2"/>
      <c r="N42" s="2"/>
      <c r="O42" s="2"/>
      <c r="P42" s="2"/>
      <c r="Q42" s="2"/>
      <c r="R42" s="2"/>
      <c r="S42" s="2"/>
      <c r="T42" s="2"/>
      <c r="U42" s="2"/>
      <c r="V42" s="2"/>
      <c r="W42" s="2"/>
      <c r="X42" s="85"/>
      <c r="Y42" s="2"/>
      <c r="Z42" s="2"/>
      <c r="AA42" s="2"/>
      <c r="AB42" s="2"/>
      <c r="AC42" s="2"/>
      <c r="AD42" s="2"/>
      <c r="AE42" s="2"/>
      <c r="AF42" s="2"/>
      <c r="AG42" s="2"/>
      <c r="AH42" s="2"/>
      <c r="AI42" s="2"/>
      <c r="AJ42" s="2"/>
      <c r="AK42" s="2"/>
      <c r="AL42" s="2"/>
      <c r="AM42" s="2"/>
      <c r="AN42" s="2"/>
      <c r="AO42" s="2"/>
      <c r="AP42" s="2"/>
      <c r="AQ42" s="2"/>
      <c r="AR42" s="2"/>
      <c r="AS42" s="2"/>
      <c r="AT42" s="2"/>
      <c r="AU42" s="2"/>
    </row>
    <row r="43" spans="1:47" ht="16.5" thickBot="1" x14ac:dyDescent="0.3">
      <c r="A43" s="11"/>
      <c r="B43" s="2"/>
      <c r="C43" s="2"/>
      <c r="D43" s="2"/>
      <c r="E43" s="357" t="s">
        <v>9</v>
      </c>
      <c r="F43" s="358"/>
      <c r="G43" s="358"/>
      <c r="H43" s="358"/>
      <c r="I43" s="359"/>
      <c r="J43" s="360" t="s">
        <v>10</v>
      </c>
      <c r="K43" s="358"/>
      <c r="L43" s="358"/>
      <c r="M43" s="358"/>
      <c r="N43" s="358"/>
      <c r="O43" s="358"/>
      <c r="P43" s="358"/>
      <c r="Q43" s="359"/>
      <c r="R43" s="345" t="s">
        <v>11</v>
      </c>
      <c r="S43" s="358"/>
      <c r="T43" s="358"/>
      <c r="U43" s="358"/>
      <c r="V43" s="359"/>
      <c r="X43" s="85"/>
      <c r="Y43" s="2"/>
      <c r="Z43" s="2"/>
      <c r="AA43" s="2"/>
      <c r="AB43" s="2"/>
      <c r="AC43" s="2"/>
      <c r="AD43" s="2"/>
      <c r="AE43" s="2"/>
      <c r="AF43" s="2"/>
      <c r="AG43" s="2"/>
      <c r="AH43" s="2"/>
      <c r="AI43" s="2"/>
      <c r="AJ43" s="2"/>
      <c r="AK43" s="2"/>
      <c r="AL43" s="2"/>
      <c r="AM43" s="2"/>
      <c r="AN43" s="2"/>
      <c r="AO43" s="2"/>
      <c r="AP43" s="2"/>
      <c r="AQ43" s="2"/>
      <c r="AR43" s="2"/>
      <c r="AS43" s="2"/>
      <c r="AT43" s="2"/>
      <c r="AU43" s="2"/>
    </row>
    <row r="44" spans="1:47" ht="95.1" customHeight="1" thickBot="1" x14ac:dyDescent="0.3">
      <c r="A44" s="84" t="s">
        <v>12</v>
      </c>
      <c r="B44" s="84" t="s">
        <v>13</v>
      </c>
      <c r="C44" s="83" t="s">
        <v>14</v>
      </c>
      <c r="D44" s="83" t="s">
        <v>15</v>
      </c>
      <c r="E44" s="361" t="s">
        <v>16</v>
      </c>
      <c r="F44" s="362" t="s">
        <v>17</v>
      </c>
      <c r="G44" s="333" t="s">
        <v>18</v>
      </c>
      <c r="H44" s="332" t="s">
        <v>19</v>
      </c>
      <c r="I44" s="363" t="s">
        <v>20</v>
      </c>
      <c r="J44" s="364" t="s">
        <v>21</v>
      </c>
      <c r="K44" s="82" t="s">
        <v>22</v>
      </c>
      <c r="L44" s="81" t="s">
        <v>23</v>
      </c>
      <c r="M44" s="80" t="s">
        <v>24</v>
      </c>
      <c r="N44" s="80" t="s">
        <v>25</v>
      </c>
      <c r="O44" s="80" t="s">
        <v>26</v>
      </c>
      <c r="P44" s="80" t="s">
        <v>27</v>
      </c>
      <c r="Q44" s="79" t="s">
        <v>28</v>
      </c>
      <c r="R44" s="78" t="s">
        <v>29</v>
      </c>
      <c r="S44" s="77" t="s">
        <v>30</v>
      </c>
      <c r="T44" s="77" t="s">
        <v>31</v>
      </c>
      <c r="U44" s="77" t="s">
        <v>32</v>
      </c>
      <c r="V44" s="76" t="s">
        <v>33</v>
      </c>
      <c r="W44" s="331" t="s">
        <v>34</v>
      </c>
      <c r="X44" s="330" t="s">
        <v>35</v>
      </c>
      <c r="Y44" s="2"/>
      <c r="Z44" s="2"/>
      <c r="AA44" s="2"/>
      <c r="AB44" s="2"/>
      <c r="AC44" s="2"/>
      <c r="AD44" s="2"/>
      <c r="AE44" s="2"/>
      <c r="AF44" s="2"/>
      <c r="AG44" s="2"/>
      <c r="AH44" s="2"/>
      <c r="AI44" s="2"/>
      <c r="AJ44" s="2"/>
      <c r="AK44" s="2"/>
      <c r="AL44" s="2"/>
      <c r="AM44" s="2"/>
      <c r="AN44" s="2"/>
      <c r="AO44" s="2"/>
      <c r="AP44" s="2"/>
      <c r="AQ44" s="2"/>
      <c r="AR44" s="2"/>
      <c r="AS44" s="2"/>
      <c r="AT44" s="2"/>
      <c r="AU44" s="2"/>
    </row>
    <row r="45" spans="1:47" ht="25.35" customHeight="1" thickBot="1" x14ac:dyDescent="0.3">
      <c r="A45" s="75">
        <v>30</v>
      </c>
      <c r="B45" s="49" t="s">
        <v>55</v>
      </c>
      <c r="C45" s="74"/>
      <c r="D45" s="73">
        <v>30</v>
      </c>
      <c r="E45" s="72">
        <v>1</v>
      </c>
      <c r="F45" s="71">
        <v>6.75</v>
      </c>
      <c r="G45" s="23"/>
      <c r="H45" s="70"/>
      <c r="I45" s="69">
        <f>+F45*E45</f>
        <v>6.75</v>
      </c>
      <c r="J45" s="68" t="s">
        <v>70</v>
      </c>
      <c r="K45" s="67">
        <v>5</v>
      </c>
      <c r="L45" s="66">
        <v>1</v>
      </c>
      <c r="M45" s="63">
        <v>40</v>
      </c>
      <c r="N45" s="65">
        <v>12</v>
      </c>
      <c r="O45" s="64"/>
      <c r="P45" s="63">
        <v>1</v>
      </c>
      <c r="Q45" s="62">
        <f>M45*L45</f>
        <v>40</v>
      </c>
      <c r="R45" s="34" t="s">
        <v>71</v>
      </c>
      <c r="S45" s="34" t="s">
        <v>71</v>
      </c>
      <c r="T45" s="34" t="s">
        <v>71</v>
      </c>
      <c r="U45" s="33" t="s">
        <v>71</v>
      </c>
      <c r="V45" s="61"/>
      <c r="W45" s="60">
        <f t="shared" ref="W45:W63" si="8">I45+Q45+V45</f>
        <v>46.75</v>
      </c>
      <c r="X45" s="59">
        <f t="shared" ref="X45:X63" si="9">W45*4</f>
        <v>187</v>
      </c>
      <c r="Y45" s="2"/>
      <c r="Z45" s="2"/>
      <c r="AA45" s="2"/>
      <c r="AB45" s="2"/>
      <c r="AC45" s="2"/>
      <c r="AD45" s="2"/>
      <c r="AE45" s="2"/>
      <c r="AF45" s="2"/>
      <c r="AG45" s="2"/>
      <c r="AH45" s="2"/>
      <c r="AI45" s="2"/>
      <c r="AJ45" s="2"/>
      <c r="AK45" s="2"/>
      <c r="AL45" s="2"/>
      <c r="AM45" s="2"/>
      <c r="AN45" s="2"/>
      <c r="AO45" s="2"/>
      <c r="AP45" s="2"/>
      <c r="AQ45" s="2"/>
      <c r="AR45" s="2"/>
      <c r="AS45" s="2"/>
      <c r="AT45" s="2"/>
      <c r="AU45" s="2"/>
    </row>
    <row r="46" spans="1:47" ht="25.35" customHeight="1" x14ac:dyDescent="0.25">
      <c r="A46" s="29">
        <v>31</v>
      </c>
      <c r="B46" s="49" t="s">
        <v>55</v>
      </c>
      <c r="C46" s="58"/>
      <c r="D46" s="45">
        <v>50</v>
      </c>
      <c r="E46" s="44">
        <v>1</v>
      </c>
      <c r="F46" s="57">
        <v>7.25</v>
      </c>
      <c r="G46" s="23"/>
      <c r="H46" s="42"/>
      <c r="I46" s="53">
        <f t="shared" ref="I46:I63" si="10">H46*E46*12</f>
        <v>0</v>
      </c>
      <c r="J46" s="56" t="s">
        <v>70</v>
      </c>
      <c r="K46" s="39">
        <v>5</v>
      </c>
      <c r="L46" s="38">
        <v>1</v>
      </c>
      <c r="M46" s="36">
        <v>44</v>
      </c>
      <c r="N46" s="48">
        <v>12</v>
      </c>
      <c r="O46" s="37"/>
      <c r="P46" s="36">
        <v>1</v>
      </c>
      <c r="Q46" s="35">
        <f>M46*L46</f>
        <v>44</v>
      </c>
      <c r="R46" s="34" t="s">
        <v>71</v>
      </c>
      <c r="S46" s="34" t="s">
        <v>71</v>
      </c>
      <c r="T46" s="34" t="s">
        <v>71</v>
      </c>
      <c r="U46" s="33" t="s">
        <v>71</v>
      </c>
      <c r="V46" s="32"/>
      <c r="W46" s="55">
        <f t="shared" si="8"/>
        <v>44</v>
      </c>
      <c r="X46" s="30">
        <f t="shared" si="9"/>
        <v>176</v>
      </c>
      <c r="Y46" s="2"/>
      <c r="Z46" s="2"/>
      <c r="AA46" s="2"/>
      <c r="AB46" s="2"/>
      <c r="AC46" s="2"/>
      <c r="AD46" s="2"/>
      <c r="AE46" s="2"/>
      <c r="AF46" s="2"/>
      <c r="AG46" s="2"/>
      <c r="AH46" s="2"/>
      <c r="AI46" s="2"/>
      <c r="AJ46" s="2"/>
      <c r="AK46" s="2"/>
      <c r="AL46" s="2"/>
      <c r="AM46" s="2"/>
      <c r="AN46" s="2"/>
      <c r="AO46" s="2"/>
      <c r="AP46" s="2"/>
      <c r="AQ46" s="2"/>
      <c r="AR46" s="2"/>
      <c r="AS46" s="2"/>
      <c r="AT46" s="2"/>
      <c r="AU46" s="2"/>
    </row>
    <row r="47" spans="1:47" ht="25.35" customHeight="1" x14ac:dyDescent="0.25">
      <c r="A47" s="29">
        <v>32</v>
      </c>
      <c r="B47" s="49" t="s">
        <v>56</v>
      </c>
      <c r="C47" s="58"/>
      <c r="D47" s="45">
        <v>45</v>
      </c>
      <c r="E47" s="44">
        <v>1</v>
      </c>
      <c r="F47" s="57">
        <v>3.5</v>
      </c>
      <c r="G47" s="23"/>
      <c r="H47" s="42"/>
      <c r="I47" s="53">
        <f t="shared" si="10"/>
        <v>0</v>
      </c>
      <c r="J47" s="56" t="s">
        <v>70</v>
      </c>
      <c r="K47" s="39">
        <v>5</v>
      </c>
      <c r="L47" s="38">
        <v>1</v>
      </c>
      <c r="M47" s="36">
        <v>40</v>
      </c>
      <c r="N47" s="48">
        <v>9</v>
      </c>
      <c r="O47" s="37"/>
      <c r="P47" s="36">
        <v>1</v>
      </c>
      <c r="Q47" s="35">
        <f>M47*L47</f>
        <v>40</v>
      </c>
      <c r="R47" s="34" t="s">
        <v>71</v>
      </c>
      <c r="S47" s="34" t="s">
        <v>71</v>
      </c>
      <c r="T47" s="34" t="s">
        <v>71</v>
      </c>
      <c r="U47" s="33" t="s">
        <v>71</v>
      </c>
      <c r="V47" s="32"/>
      <c r="W47" s="55">
        <f t="shared" si="8"/>
        <v>40</v>
      </c>
      <c r="X47" s="30">
        <f t="shared" si="9"/>
        <v>160</v>
      </c>
      <c r="Y47" s="2"/>
      <c r="Z47" s="2"/>
      <c r="AA47" s="2"/>
      <c r="AB47" s="2"/>
      <c r="AC47" s="2"/>
      <c r="AD47" s="2"/>
      <c r="AE47" s="2"/>
      <c r="AF47" s="2"/>
      <c r="AG47" s="2"/>
      <c r="AH47" s="2"/>
      <c r="AI47" s="2"/>
      <c r="AJ47" s="2"/>
      <c r="AK47" s="2"/>
      <c r="AL47" s="2"/>
      <c r="AM47" s="2"/>
      <c r="AN47" s="2"/>
      <c r="AO47" s="2"/>
      <c r="AP47" s="2"/>
      <c r="AQ47" s="2"/>
      <c r="AR47" s="2"/>
      <c r="AS47" s="2"/>
      <c r="AT47" s="2"/>
      <c r="AU47" s="2"/>
    </row>
    <row r="48" spans="1:47" ht="39.75" customHeight="1" x14ac:dyDescent="0.25">
      <c r="A48" s="29">
        <v>33</v>
      </c>
      <c r="B48" s="49" t="s">
        <v>57</v>
      </c>
      <c r="C48" s="46"/>
      <c r="D48" s="45">
        <v>2</v>
      </c>
      <c r="E48" s="44">
        <v>1</v>
      </c>
      <c r="F48" s="54">
        <v>7</v>
      </c>
      <c r="G48" s="23"/>
      <c r="H48" s="42"/>
      <c r="I48" s="53">
        <f t="shared" si="10"/>
        <v>0</v>
      </c>
      <c r="J48" s="40" t="s">
        <v>70</v>
      </c>
      <c r="K48" s="39">
        <v>5</v>
      </c>
      <c r="L48" s="38">
        <v>1</v>
      </c>
      <c r="M48" s="36"/>
      <c r="N48" s="48"/>
      <c r="O48" s="37"/>
      <c r="P48" s="36"/>
      <c r="Q48" s="35">
        <f>M48*L48</f>
        <v>0</v>
      </c>
      <c r="R48" s="34" t="s">
        <v>71</v>
      </c>
      <c r="S48" s="34" t="s">
        <v>71</v>
      </c>
      <c r="T48" s="34" t="s">
        <v>71</v>
      </c>
      <c r="U48" s="33" t="s">
        <v>71</v>
      </c>
      <c r="V48" s="32"/>
      <c r="W48" s="31">
        <f t="shared" si="8"/>
        <v>0</v>
      </c>
      <c r="X48" s="30">
        <f t="shared" si="9"/>
        <v>0</v>
      </c>
      <c r="Y48" s="2"/>
      <c r="Z48" s="2"/>
      <c r="AA48" s="2"/>
      <c r="AB48" s="2"/>
      <c r="AC48" s="2"/>
      <c r="AD48" s="2"/>
      <c r="AE48" s="2"/>
      <c r="AF48" s="2"/>
      <c r="AG48" s="2"/>
      <c r="AH48" s="2"/>
      <c r="AI48" s="2"/>
      <c r="AJ48" s="2"/>
      <c r="AK48" s="2"/>
      <c r="AL48" s="2"/>
      <c r="AM48" s="2"/>
      <c r="AN48" s="2"/>
      <c r="AO48" s="2"/>
      <c r="AP48" s="2"/>
      <c r="AQ48" s="2"/>
      <c r="AR48" s="2"/>
      <c r="AS48" s="2"/>
      <c r="AT48" s="2"/>
      <c r="AU48" s="2"/>
    </row>
    <row r="49" spans="1:47" ht="34.5" customHeight="1" x14ac:dyDescent="0.25">
      <c r="A49" s="29">
        <v>34</v>
      </c>
      <c r="B49" s="49" t="s">
        <v>57</v>
      </c>
      <c r="C49" s="46"/>
      <c r="D49" s="45">
        <v>4</v>
      </c>
      <c r="E49" s="44">
        <v>1</v>
      </c>
      <c r="F49" s="43">
        <v>8</v>
      </c>
      <c r="G49" s="23"/>
      <c r="H49" s="42"/>
      <c r="I49" s="41">
        <f t="shared" si="10"/>
        <v>0</v>
      </c>
      <c r="J49" s="40" t="s">
        <v>70</v>
      </c>
      <c r="K49" s="39">
        <v>5</v>
      </c>
      <c r="L49" s="38">
        <v>1</v>
      </c>
      <c r="M49" s="36"/>
      <c r="N49" s="48"/>
      <c r="O49" s="37"/>
      <c r="P49" s="36"/>
      <c r="Q49" s="35">
        <f>M49*L49</f>
        <v>0</v>
      </c>
      <c r="R49" s="34" t="s">
        <v>71</v>
      </c>
      <c r="S49" s="34" t="s">
        <v>71</v>
      </c>
      <c r="T49" s="34" t="s">
        <v>71</v>
      </c>
      <c r="U49" s="33" t="s">
        <v>71</v>
      </c>
      <c r="V49" s="32"/>
      <c r="W49" s="31">
        <f t="shared" si="8"/>
        <v>0</v>
      </c>
      <c r="X49" s="30">
        <f t="shared" si="9"/>
        <v>0</v>
      </c>
      <c r="Y49" s="2"/>
      <c r="Z49" s="2"/>
      <c r="AA49" s="2"/>
      <c r="AB49" s="2"/>
      <c r="AC49" s="2"/>
      <c r="AD49" s="2"/>
      <c r="AE49" s="2"/>
      <c r="AF49" s="2"/>
      <c r="AG49" s="2"/>
      <c r="AH49" s="2"/>
      <c r="AI49" s="2"/>
      <c r="AJ49" s="2"/>
      <c r="AK49" s="2"/>
      <c r="AL49" s="2"/>
      <c r="AM49" s="2"/>
      <c r="AN49" s="2"/>
      <c r="AO49" s="2"/>
      <c r="AP49" s="2"/>
      <c r="AQ49" s="2"/>
      <c r="AR49" s="2"/>
      <c r="AS49" s="2"/>
      <c r="AT49" s="2"/>
      <c r="AU49" s="2"/>
    </row>
    <row r="50" spans="1:47" ht="25.35" customHeight="1" x14ac:dyDescent="0.25">
      <c r="A50" s="29">
        <v>35</v>
      </c>
      <c r="B50" s="49" t="s">
        <v>58</v>
      </c>
      <c r="C50" s="46"/>
      <c r="D50" s="45">
        <v>680</v>
      </c>
      <c r="E50" s="44">
        <v>1</v>
      </c>
      <c r="F50" s="43"/>
      <c r="G50" s="23"/>
      <c r="H50" s="42">
        <v>11</v>
      </c>
      <c r="I50" s="41">
        <f t="shared" si="10"/>
        <v>132</v>
      </c>
      <c r="J50" s="40" t="s">
        <v>70</v>
      </c>
      <c r="K50" s="39">
        <v>5</v>
      </c>
      <c r="L50" s="38">
        <v>1</v>
      </c>
      <c r="M50" s="36">
        <v>600</v>
      </c>
      <c r="N50" s="48">
        <v>200</v>
      </c>
      <c r="O50" s="52"/>
      <c r="P50" s="36">
        <v>1.9</v>
      </c>
      <c r="Q50" s="370">
        <f>+(M50+(O50*P50))*L50</f>
        <v>600</v>
      </c>
      <c r="R50" s="34" t="s">
        <v>71</v>
      </c>
      <c r="S50" s="34" t="s">
        <v>71</v>
      </c>
      <c r="T50" s="34" t="s">
        <v>71</v>
      </c>
      <c r="U50" s="33" t="s">
        <v>71</v>
      </c>
      <c r="V50" s="32"/>
      <c r="W50" s="31">
        <f t="shared" si="8"/>
        <v>732</v>
      </c>
      <c r="X50" s="30">
        <f t="shared" si="9"/>
        <v>2928</v>
      </c>
      <c r="Y50" s="2"/>
      <c r="Z50" s="2"/>
      <c r="AA50" s="2"/>
      <c r="AB50" s="2"/>
      <c r="AC50" s="2"/>
      <c r="AD50" s="2"/>
      <c r="AE50" s="2"/>
      <c r="AF50" s="2"/>
      <c r="AG50" s="2"/>
      <c r="AH50" s="2"/>
      <c r="AI50" s="2"/>
      <c r="AJ50" s="2"/>
      <c r="AK50" s="2"/>
      <c r="AL50" s="2"/>
      <c r="AM50" s="2"/>
      <c r="AN50" s="2"/>
      <c r="AO50" s="2"/>
      <c r="AP50" s="2"/>
      <c r="AQ50" s="2"/>
      <c r="AR50" s="2"/>
      <c r="AS50" s="2"/>
      <c r="AT50" s="2"/>
      <c r="AU50" s="2"/>
    </row>
    <row r="51" spans="1:47" ht="25.35" customHeight="1" x14ac:dyDescent="0.25">
      <c r="A51" s="29">
        <v>36</v>
      </c>
      <c r="B51" s="49" t="s">
        <v>59</v>
      </c>
      <c r="C51" s="46"/>
      <c r="D51" s="45">
        <v>680</v>
      </c>
      <c r="E51" s="44">
        <v>1</v>
      </c>
      <c r="F51" s="43"/>
      <c r="G51" s="23"/>
      <c r="H51" s="42">
        <v>11</v>
      </c>
      <c r="I51" s="41">
        <f t="shared" si="10"/>
        <v>132</v>
      </c>
      <c r="J51" s="40" t="s">
        <v>70</v>
      </c>
      <c r="K51" s="39">
        <v>5</v>
      </c>
      <c r="L51" s="38">
        <v>1</v>
      </c>
      <c r="M51" s="36">
        <v>300</v>
      </c>
      <c r="N51" s="48">
        <v>200</v>
      </c>
      <c r="O51" s="50"/>
      <c r="P51" s="36">
        <v>0.95</v>
      </c>
      <c r="Q51" s="35">
        <f t="shared" ref="Q51:Q63" si="11">M51*L51</f>
        <v>300</v>
      </c>
      <c r="R51" s="34" t="s">
        <v>71</v>
      </c>
      <c r="S51" s="34" t="s">
        <v>71</v>
      </c>
      <c r="T51" s="34" t="s">
        <v>71</v>
      </c>
      <c r="U51" s="33" t="s">
        <v>71</v>
      </c>
      <c r="V51" s="32"/>
      <c r="W51" s="31">
        <f t="shared" si="8"/>
        <v>432</v>
      </c>
      <c r="X51" s="30">
        <f t="shared" si="9"/>
        <v>1728</v>
      </c>
      <c r="Y51" s="2"/>
      <c r="Z51" s="2"/>
      <c r="AA51" s="2"/>
      <c r="AB51" s="2"/>
      <c r="AC51" s="2"/>
      <c r="AD51" s="2"/>
      <c r="AE51" s="2"/>
      <c r="AF51" s="2"/>
      <c r="AG51" s="2"/>
      <c r="AH51" s="2"/>
      <c r="AI51" s="2"/>
      <c r="AJ51" s="2"/>
      <c r="AK51" s="2"/>
      <c r="AL51" s="2"/>
      <c r="AM51" s="2"/>
      <c r="AN51" s="2"/>
      <c r="AO51" s="2"/>
      <c r="AP51" s="2"/>
      <c r="AQ51" s="2"/>
      <c r="AR51" s="2"/>
      <c r="AS51" s="2"/>
      <c r="AT51" s="2"/>
      <c r="AU51" s="2"/>
    </row>
    <row r="52" spans="1:47" ht="25.35" customHeight="1" x14ac:dyDescent="0.25">
      <c r="A52" s="29">
        <v>37</v>
      </c>
      <c r="B52" s="49" t="s">
        <v>60</v>
      </c>
      <c r="C52" s="46"/>
      <c r="D52" s="45">
        <v>680</v>
      </c>
      <c r="E52" s="44">
        <v>1</v>
      </c>
      <c r="F52" s="43"/>
      <c r="G52" s="23"/>
      <c r="H52" s="42">
        <v>14</v>
      </c>
      <c r="I52" s="41">
        <f t="shared" si="10"/>
        <v>168</v>
      </c>
      <c r="J52" s="40" t="s">
        <v>70</v>
      </c>
      <c r="K52" s="39">
        <v>5</v>
      </c>
      <c r="L52" s="38">
        <v>1</v>
      </c>
      <c r="M52" s="36">
        <v>370</v>
      </c>
      <c r="N52" s="48">
        <v>200</v>
      </c>
      <c r="O52" s="37"/>
      <c r="P52" s="36">
        <v>1.6</v>
      </c>
      <c r="Q52" s="35">
        <f t="shared" si="11"/>
        <v>370</v>
      </c>
      <c r="R52" s="34" t="s">
        <v>71</v>
      </c>
      <c r="S52" s="34" t="s">
        <v>71</v>
      </c>
      <c r="T52" s="34" t="s">
        <v>71</v>
      </c>
      <c r="U52" s="33" t="s">
        <v>71</v>
      </c>
      <c r="V52" s="32"/>
      <c r="W52" s="31">
        <f t="shared" si="8"/>
        <v>538</v>
      </c>
      <c r="X52" s="30">
        <f t="shared" si="9"/>
        <v>2152</v>
      </c>
      <c r="Y52" s="2"/>
      <c r="Z52" s="2"/>
      <c r="AA52" s="2"/>
      <c r="AB52" s="2"/>
      <c r="AC52" s="2"/>
      <c r="AD52" s="2"/>
      <c r="AE52" s="2"/>
      <c r="AF52" s="2"/>
      <c r="AG52" s="2"/>
      <c r="AH52" s="2"/>
      <c r="AI52" s="2"/>
      <c r="AJ52" s="2"/>
      <c r="AK52" s="2"/>
      <c r="AL52" s="2"/>
      <c r="AM52" s="2"/>
      <c r="AN52" s="2"/>
      <c r="AO52" s="2"/>
      <c r="AP52" s="2"/>
      <c r="AQ52" s="2"/>
      <c r="AR52" s="2"/>
      <c r="AS52" s="2"/>
      <c r="AT52" s="2"/>
      <c r="AU52" s="2"/>
    </row>
    <row r="53" spans="1:47" ht="25.35" customHeight="1" x14ac:dyDescent="0.25">
      <c r="A53" s="29">
        <v>38</v>
      </c>
      <c r="B53" s="49" t="s">
        <v>61</v>
      </c>
      <c r="C53" s="46"/>
      <c r="D53" s="45">
        <v>680</v>
      </c>
      <c r="E53" s="44">
        <v>1</v>
      </c>
      <c r="F53" s="43"/>
      <c r="G53" s="23"/>
      <c r="H53" s="42">
        <v>11</v>
      </c>
      <c r="I53" s="41">
        <f t="shared" si="10"/>
        <v>132</v>
      </c>
      <c r="J53" s="40" t="s">
        <v>70</v>
      </c>
      <c r="K53" s="39">
        <v>5</v>
      </c>
      <c r="L53" s="38">
        <v>1</v>
      </c>
      <c r="M53" s="36">
        <v>330</v>
      </c>
      <c r="N53" s="48">
        <v>200</v>
      </c>
      <c r="O53" s="37"/>
      <c r="P53" s="36">
        <v>1.1000000000000001</v>
      </c>
      <c r="Q53" s="35">
        <f t="shared" si="11"/>
        <v>330</v>
      </c>
      <c r="R53" s="34" t="s">
        <v>71</v>
      </c>
      <c r="S53" s="34" t="s">
        <v>71</v>
      </c>
      <c r="T53" s="34" t="s">
        <v>71</v>
      </c>
      <c r="U53" s="33" t="s">
        <v>71</v>
      </c>
      <c r="V53" s="32"/>
      <c r="W53" s="31">
        <f t="shared" si="8"/>
        <v>462</v>
      </c>
      <c r="X53" s="30">
        <f t="shared" si="9"/>
        <v>1848</v>
      </c>
      <c r="Y53" s="2"/>
      <c r="Z53" s="2"/>
      <c r="AA53" s="2"/>
      <c r="AB53" s="2"/>
      <c r="AC53" s="2"/>
      <c r="AD53" s="2"/>
      <c r="AE53" s="2"/>
      <c r="AF53" s="2"/>
      <c r="AG53" s="2"/>
      <c r="AH53" s="2"/>
      <c r="AI53" s="2"/>
      <c r="AJ53" s="2"/>
      <c r="AK53" s="2"/>
      <c r="AL53" s="2"/>
      <c r="AM53" s="2"/>
      <c r="AN53" s="2"/>
      <c r="AO53" s="2"/>
      <c r="AP53" s="2"/>
      <c r="AQ53" s="2"/>
      <c r="AR53" s="2"/>
      <c r="AS53" s="2"/>
      <c r="AT53" s="2"/>
      <c r="AU53" s="2"/>
    </row>
    <row r="54" spans="1:47" ht="25.35" customHeight="1" x14ac:dyDescent="0.25">
      <c r="A54" s="29">
        <v>39</v>
      </c>
      <c r="B54" s="49" t="s">
        <v>62</v>
      </c>
      <c r="C54" s="46"/>
      <c r="D54" s="45">
        <v>680</v>
      </c>
      <c r="E54" s="44">
        <v>1</v>
      </c>
      <c r="F54" s="43"/>
      <c r="G54" s="23"/>
      <c r="H54" s="42">
        <v>11</v>
      </c>
      <c r="I54" s="41">
        <f t="shared" si="10"/>
        <v>132</v>
      </c>
      <c r="J54" s="40" t="s">
        <v>70</v>
      </c>
      <c r="K54" s="39">
        <v>5</v>
      </c>
      <c r="L54" s="38">
        <v>1</v>
      </c>
      <c r="M54" s="36">
        <v>300</v>
      </c>
      <c r="N54" s="48">
        <v>200</v>
      </c>
      <c r="O54" s="37"/>
      <c r="P54" s="36">
        <v>0.95</v>
      </c>
      <c r="Q54" s="35">
        <f t="shared" si="11"/>
        <v>300</v>
      </c>
      <c r="R54" s="34" t="s">
        <v>71</v>
      </c>
      <c r="S54" s="34" t="s">
        <v>71</v>
      </c>
      <c r="T54" s="34" t="s">
        <v>71</v>
      </c>
      <c r="U54" s="33" t="s">
        <v>71</v>
      </c>
      <c r="V54" s="32"/>
      <c r="W54" s="31">
        <f t="shared" si="8"/>
        <v>432</v>
      </c>
      <c r="X54" s="30">
        <f t="shared" si="9"/>
        <v>1728</v>
      </c>
      <c r="Y54" s="2"/>
      <c r="Z54" s="2"/>
      <c r="AA54" s="2"/>
      <c r="AB54" s="2"/>
      <c r="AC54" s="2"/>
      <c r="AD54" s="2"/>
      <c r="AE54" s="2"/>
      <c r="AF54" s="2"/>
      <c r="AG54" s="2"/>
      <c r="AH54" s="2"/>
      <c r="AI54" s="2"/>
      <c r="AJ54" s="2"/>
      <c r="AK54" s="2"/>
      <c r="AL54" s="2"/>
      <c r="AM54" s="2"/>
      <c r="AN54" s="2"/>
      <c r="AO54" s="2"/>
      <c r="AP54" s="2"/>
      <c r="AQ54" s="2"/>
      <c r="AR54" s="2"/>
      <c r="AS54" s="2"/>
      <c r="AT54" s="2"/>
      <c r="AU54" s="2"/>
    </row>
    <row r="55" spans="1:47" ht="34.5" customHeight="1" x14ac:dyDescent="0.25">
      <c r="A55" s="29">
        <v>40</v>
      </c>
      <c r="B55" s="49" t="s">
        <v>63</v>
      </c>
      <c r="C55" s="46"/>
      <c r="D55" s="45">
        <v>60</v>
      </c>
      <c r="E55" s="44">
        <v>1</v>
      </c>
      <c r="F55" s="43">
        <v>20</v>
      </c>
      <c r="G55" s="23"/>
      <c r="H55" s="42"/>
      <c r="I55" s="41">
        <f t="shared" si="10"/>
        <v>0</v>
      </c>
      <c r="J55" s="40" t="s">
        <v>70</v>
      </c>
      <c r="K55" s="39">
        <v>5</v>
      </c>
      <c r="L55" s="38">
        <v>1</v>
      </c>
      <c r="M55" s="36">
        <v>225</v>
      </c>
      <c r="N55" s="48">
        <v>50</v>
      </c>
      <c r="O55" s="37"/>
      <c r="P55" s="36">
        <v>3.5</v>
      </c>
      <c r="Q55" s="35">
        <f t="shared" si="11"/>
        <v>225</v>
      </c>
      <c r="R55" s="34" t="s">
        <v>71</v>
      </c>
      <c r="S55" s="34" t="s">
        <v>71</v>
      </c>
      <c r="T55" s="34" t="s">
        <v>71</v>
      </c>
      <c r="U55" s="33" t="s">
        <v>71</v>
      </c>
      <c r="V55" s="32"/>
      <c r="W55" s="31">
        <f t="shared" si="8"/>
        <v>225</v>
      </c>
      <c r="X55" s="30">
        <f t="shared" si="9"/>
        <v>900</v>
      </c>
      <c r="Y55" s="2"/>
      <c r="Z55" s="2"/>
      <c r="AA55" s="2"/>
      <c r="AB55" s="2"/>
      <c r="AC55" s="2"/>
      <c r="AD55" s="2"/>
      <c r="AE55" s="2"/>
      <c r="AF55" s="2"/>
      <c r="AG55" s="2"/>
      <c r="AH55" s="2"/>
      <c r="AI55" s="2"/>
      <c r="AJ55" s="2"/>
      <c r="AK55" s="2"/>
      <c r="AL55" s="2"/>
      <c r="AM55" s="2"/>
      <c r="AN55" s="2"/>
      <c r="AO55" s="2"/>
      <c r="AP55" s="2"/>
      <c r="AQ55" s="2"/>
      <c r="AR55" s="2"/>
      <c r="AS55" s="2"/>
      <c r="AT55" s="2"/>
      <c r="AU55" s="2"/>
    </row>
    <row r="56" spans="1:47" ht="25.35" customHeight="1" x14ac:dyDescent="0.25">
      <c r="A56" s="29">
        <v>41</v>
      </c>
      <c r="B56" s="49" t="s">
        <v>64</v>
      </c>
      <c r="C56" s="46"/>
      <c r="D56" s="45">
        <v>240</v>
      </c>
      <c r="E56" s="44">
        <v>1</v>
      </c>
      <c r="F56" s="43"/>
      <c r="G56" s="23"/>
      <c r="H56" s="42">
        <v>5</v>
      </c>
      <c r="I56" s="41">
        <f t="shared" si="10"/>
        <v>60</v>
      </c>
      <c r="J56" s="40" t="s">
        <v>70</v>
      </c>
      <c r="K56" s="39">
        <v>5</v>
      </c>
      <c r="L56" s="38">
        <v>1</v>
      </c>
      <c r="M56" s="36">
        <v>95</v>
      </c>
      <c r="N56" s="48">
        <v>80</v>
      </c>
      <c r="O56" s="37"/>
      <c r="P56" s="36">
        <v>0.9</v>
      </c>
      <c r="Q56" s="35">
        <f t="shared" si="11"/>
        <v>95</v>
      </c>
      <c r="R56" s="34" t="s">
        <v>71</v>
      </c>
      <c r="S56" s="34" t="s">
        <v>71</v>
      </c>
      <c r="T56" s="34" t="s">
        <v>71</v>
      </c>
      <c r="U56" s="33" t="s">
        <v>71</v>
      </c>
      <c r="V56" s="32"/>
      <c r="W56" s="31">
        <f t="shared" si="8"/>
        <v>155</v>
      </c>
      <c r="X56" s="30">
        <f t="shared" si="9"/>
        <v>620</v>
      </c>
      <c r="Y56" s="2"/>
      <c r="Z56" s="2"/>
      <c r="AA56" s="2"/>
      <c r="AB56" s="2"/>
      <c r="AC56" s="2"/>
      <c r="AD56" s="2"/>
      <c r="AE56" s="2"/>
      <c r="AF56" s="2"/>
      <c r="AG56" s="2"/>
      <c r="AH56" s="2"/>
      <c r="AI56" s="2"/>
      <c r="AJ56" s="2"/>
      <c r="AK56" s="2"/>
      <c r="AL56" s="2"/>
      <c r="AM56" s="2"/>
      <c r="AN56" s="2"/>
      <c r="AO56" s="2"/>
      <c r="AP56" s="2"/>
      <c r="AQ56" s="2"/>
      <c r="AR56" s="2"/>
      <c r="AS56" s="2"/>
      <c r="AT56" s="2"/>
      <c r="AU56" s="2"/>
    </row>
    <row r="57" spans="1:47" ht="33" customHeight="1" x14ac:dyDescent="0.25">
      <c r="A57" s="29">
        <v>42</v>
      </c>
      <c r="B57" s="49" t="s">
        <v>65</v>
      </c>
      <c r="C57" s="46"/>
      <c r="D57" s="45">
        <v>680</v>
      </c>
      <c r="E57" s="44">
        <v>1</v>
      </c>
      <c r="F57" s="43"/>
      <c r="G57" s="23"/>
      <c r="H57" s="42">
        <v>11</v>
      </c>
      <c r="I57" s="41">
        <f t="shared" si="10"/>
        <v>132</v>
      </c>
      <c r="J57" s="40" t="s">
        <v>70</v>
      </c>
      <c r="K57" s="39">
        <v>5</v>
      </c>
      <c r="L57" s="38">
        <v>1</v>
      </c>
      <c r="M57" s="36">
        <v>75</v>
      </c>
      <c r="N57" s="48">
        <v>100</v>
      </c>
      <c r="O57" s="37"/>
      <c r="P57" s="36">
        <v>0</v>
      </c>
      <c r="Q57" s="35">
        <f t="shared" si="11"/>
        <v>75</v>
      </c>
      <c r="R57" s="34" t="s">
        <v>71</v>
      </c>
      <c r="S57" s="34" t="s">
        <v>71</v>
      </c>
      <c r="T57" s="34" t="s">
        <v>71</v>
      </c>
      <c r="U57" s="33" t="s">
        <v>71</v>
      </c>
      <c r="V57" s="32"/>
      <c r="W57" s="31">
        <f t="shared" si="8"/>
        <v>207</v>
      </c>
      <c r="X57" s="30">
        <f t="shared" si="9"/>
        <v>828</v>
      </c>
      <c r="Y57" s="2"/>
      <c r="Z57" s="2"/>
      <c r="AA57" s="2"/>
      <c r="AB57" s="2"/>
      <c r="AC57" s="2"/>
      <c r="AD57" s="2"/>
      <c r="AE57" s="2"/>
      <c r="AF57" s="2"/>
      <c r="AG57" s="2"/>
      <c r="AH57" s="2"/>
      <c r="AI57" s="2"/>
      <c r="AJ57" s="2"/>
      <c r="AK57" s="2"/>
      <c r="AL57" s="2"/>
      <c r="AM57" s="2"/>
      <c r="AN57" s="2"/>
      <c r="AO57" s="2"/>
      <c r="AP57" s="2"/>
      <c r="AQ57" s="2"/>
      <c r="AR57" s="2"/>
      <c r="AS57" s="2"/>
      <c r="AT57" s="2"/>
      <c r="AU57" s="2"/>
    </row>
    <row r="58" spans="1:47" ht="25.35" customHeight="1" x14ac:dyDescent="0.25">
      <c r="A58" s="29">
        <v>43</v>
      </c>
      <c r="B58" s="49" t="s">
        <v>66</v>
      </c>
      <c r="C58" s="46"/>
      <c r="D58" s="45">
        <v>680</v>
      </c>
      <c r="E58" s="44">
        <v>1</v>
      </c>
      <c r="F58" s="43"/>
      <c r="G58" s="23"/>
      <c r="H58" s="42">
        <v>11</v>
      </c>
      <c r="I58" s="41">
        <f t="shared" si="10"/>
        <v>132</v>
      </c>
      <c r="J58" s="40" t="s">
        <v>70</v>
      </c>
      <c r="K58" s="39">
        <v>5</v>
      </c>
      <c r="L58" s="38">
        <v>1</v>
      </c>
      <c r="M58" s="36">
        <v>-300</v>
      </c>
      <c r="N58" s="48">
        <v>500</v>
      </c>
      <c r="O58" s="37"/>
      <c r="P58" s="36">
        <v>0</v>
      </c>
      <c r="Q58" s="35">
        <f t="shared" si="11"/>
        <v>-300</v>
      </c>
      <c r="R58" s="34" t="s">
        <v>71</v>
      </c>
      <c r="S58" s="34" t="s">
        <v>71</v>
      </c>
      <c r="T58" s="34" t="s">
        <v>71</v>
      </c>
      <c r="U58" s="33" t="s">
        <v>71</v>
      </c>
      <c r="V58" s="32"/>
      <c r="W58" s="31">
        <f t="shared" si="8"/>
        <v>-168</v>
      </c>
      <c r="X58" s="30">
        <f t="shared" si="9"/>
        <v>-672</v>
      </c>
      <c r="Y58" s="2"/>
      <c r="Z58" s="2"/>
      <c r="AA58" s="2"/>
      <c r="AB58" s="2"/>
      <c r="AC58" s="2"/>
      <c r="AD58" s="2"/>
      <c r="AE58" s="2"/>
      <c r="AF58" s="2"/>
      <c r="AG58" s="2"/>
      <c r="AH58" s="2"/>
      <c r="AI58" s="2"/>
      <c r="AJ58" s="2"/>
      <c r="AK58" s="2"/>
      <c r="AL58" s="2"/>
      <c r="AM58" s="2"/>
      <c r="AN58" s="2"/>
      <c r="AO58" s="2"/>
      <c r="AP58" s="2"/>
      <c r="AQ58" s="2"/>
      <c r="AR58" s="2"/>
      <c r="AS58" s="2"/>
      <c r="AT58" s="2"/>
      <c r="AU58" s="2"/>
    </row>
    <row r="59" spans="1:47" ht="25.35" customHeight="1" x14ac:dyDescent="0.25">
      <c r="A59" s="29">
        <v>44</v>
      </c>
      <c r="B59" s="49" t="s">
        <v>67</v>
      </c>
      <c r="C59" s="46"/>
      <c r="D59" s="45">
        <v>1100</v>
      </c>
      <c r="E59" s="44">
        <v>1</v>
      </c>
      <c r="F59" s="43"/>
      <c r="G59" s="23"/>
      <c r="H59" s="42">
        <v>15</v>
      </c>
      <c r="I59" s="41">
        <f t="shared" si="10"/>
        <v>180</v>
      </c>
      <c r="J59" s="40" t="s">
        <v>70</v>
      </c>
      <c r="K59" s="39">
        <v>5</v>
      </c>
      <c r="L59" s="38">
        <v>1</v>
      </c>
      <c r="M59" s="36">
        <v>95</v>
      </c>
      <c r="N59" s="48">
        <v>100</v>
      </c>
      <c r="O59" s="37"/>
      <c r="P59" s="36">
        <v>0.3</v>
      </c>
      <c r="Q59" s="35">
        <f t="shared" si="11"/>
        <v>95</v>
      </c>
      <c r="R59" s="34" t="s">
        <v>71</v>
      </c>
      <c r="S59" s="34" t="s">
        <v>71</v>
      </c>
      <c r="T59" s="34" t="s">
        <v>71</v>
      </c>
      <c r="U59" s="33" t="s">
        <v>71</v>
      </c>
      <c r="V59" s="32"/>
      <c r="W59" s="31">
        <f t="shared" si="8"/>
        <v>275</v>
      </c>
      <c r="X59" s="30">
        <f t="shared" si="9"/>
        <v>1100</v>
      </c>
      <c r="Y59" s="2"/>
      <c r="Z59" s="2"/>
      <c r="AA59" s="2"/>
      <c r="AB59" s="2"/>
      <c r="AC59" s="2"/>
      <c r="AD59" s="2"/>
      <c r="AE59" s="2"/>
      <c r="AF59" s="2"/>
      <c r="AG59" s="2"/>
      <c r="AH59" s="2"/>
      <c r="AI59" s="2"/>
      <c r="AJ59" s="2"/>
      <c r="AK59" s="2"/>
      <c r="AL59" s="2"/>
      <c r="AM59" s="2"/>
      <c r="AN59" s="2"/>
      <c r="AO59" s="2"/>
      <c r="AP59" s="2"/>
      <c r="AQ59" s="2"/>
      <c r="AR59" s="2"/>
      <c r="AS59" s="2"/>
      <c r="AT59" s="2"/>
      <c r="AU59" s="2"/>
    </row>
    <row r="60" spans="1:47" ht="25.35" customHeight="1" x14ac:dyDescent="0.25">
      <c r="A60" s="29">
        <v>45</v>
      </c>
      <c r="B60" s="49" t="s">
        <v>68</v>
      </c>
      <c r="C60" s="46"/>
      <c r="D60" s="45">
        <v>50</v>
      </c>
      <c r="E60" s="44">
        <v>1</v>
      </c>
      <c r="F60" s="43"/>
      <c r="G60" s="23"/>
      <c r="H60" s="42">
        <v>0</v>
      </c>
      <c r="I60" s="41">
        <f t="shared" si="10"/>
        <v>0</v>
      </c>
      <c r="J60" s="40" t="s">
        <v>70</v>
      </c>
      <c r="K60" s="39">
        <v>5</v>
      </c>
      <c r="L60" s="38">
        <v>1</v>
      </c>
      <c r="M60" s="36">
        <v>0</v>
      </c>
      <c r="N60" s="48">
        <v>100</v>
      </c>
      <c r="O60" s="37"/>
      <c r="P60" s="36">
        <v>0</v>
      </c>
      <c r="Q60" s="35">
        <f t="shared" si="11"/>
        <v>0</v>
      </c>
      <c r="R60" s="34" t="s">
        <v>71</v>
      </c>
      <c r="S60" s="34" t="s">
        <v>71</v>
      </c>
      <c r="T60" s="34" t="s">
        <v>71</v>
      </c>
      <c r="U60" s="33" t="s">
        <v>71</v>
      </c>
      <c r="V60" s="32"/>
      <c r="W60" s="31">
        <f t="shared" si="8"/>
        <v>0</v>
      </c>
      <c r="X60" s="30">
        <f t="shared" si="9"/>
        <v>0</v>
      </c>
      <c r="Y60" s="2"/>
      <c r="Z60" s="2"/>
      <c r="AA60" s="2"/>
      <c r="AB60" s="2"/>
      <c r="AC60" s="2"/>
      <c r="AD60" s="2"/>
      <c r="AE60" s="2"/>
      <c r="AF60" s="2"/>
      <c r="AG60" s="2"/>
      <c r="AH60" s="2"/>
      <c r="AI60" s="2"/>
      <c r="AJ60" s="2"/>
      <c r="AK60" s="2"/>
      <c r="AL60" s="2"/>
      <c r="AM60" s="2"/>
      <c r="AN60" s="2"/>
      <c r="AO60" s="2"/>
      <c r="AP60" s="2"/>
      <c r="AQ60" s="2"/>
      <c r="AR60" s="2"/>
      <c r="AS60" s="2"/>
      <c r="AT60" s="2"/>
      <c r="AU60" s="2"/>
    </row>
    <row r="61" spans="1:47" ht="25.35" customHeight="1" x14ac:dyDescent="0.25">
      <c r="A61" s="29">
        <v>46</v>
      </c>
      <c r="B61" s="47"/>
      <c r="C61" s="46"/>
      <c r="D61" s="45"/>
      <c r="E61" s="44">
        <v>1</v>
      </c>
      <c r="F61" s="43"/>
      <c r="G61" s="23"/>
      <c r="H61" s="42"/>
      <c r="I61" s="41">
        <f t="shared" si="10"/>
        <v>0</v>
      </c>
      <c r="J61" s="40" t="s">
        <v>70</v>
      </c>
      <c r="K61" s="39"/>
      <c r="L61" s="38">
        <v>1</v>
      </c>
      <c r="M61" s="36"/>
      <c r="N61" s="37"/>
      <c r="O61" s="37"/>
      <c r="P61" s="36"/>
      <c r="Q61" s="35">
        <f t="shared" si="11"/>
        <v>0</v>
      </c>
      <c r="R61" s="34" t="s">
        <v>71</v>
      </c>
      <c r="S61" s="34" t="s">
        <v>71</v>
      </c>
      <c r="T61" s="34" t="s">
        <v>71</v>
      </c>
      <c r="U61" s="33" t="s">
        <v>71</v>
      </c>
      <c r="V61" s="32"/>
      <c r="W61" s="31">
        <f t="shared" si="8"/>
        <v>0</v>
      </c>
      <c r="X61" s="30">
        <f t="shared" si="9"/>
        <v>0</v>
      </c>
      <c r="Y61" s="2"/>
      <c r="Z61" s="2"/>
      <c r="AA61" s="2"/>
      <c r="AB61" s="2"/>
      <c r="AC61" s="2"/>
      <c r="AD61" s="2"/>
      <c r="AE61" s="2"/>
      <c r="AF61" s="2"/>
      <c r="AG61" s="2"/>
      <c r="AH61" s="2"/>
      <c r="AI61" s="2"/>
      <c r="AJ61" s="2"/>
      <c r="AK61" s="2"/>
      <c r="AL61" s="2"/>
      <c r="AM61" s="2"/>
      <c r="AN61" s="2"/>
      <c r="AO61" s="2"/>
      <c r="AP61" s="2"/>
      <c r="AQ61" s="2"/>
      <c r="AR61" s="2"/>
      <c r="AS61" s="2"/>
      <c r="AT61" s="2"/>
      <c r="AU61" s="2"/>
    </row>
    <row r="62" spans="1:47" ht="25.35" customHeight="1" x14ac:dyDescent="0.25">
      <c r="A62" s="29">
        <v>47</v>
      </c>
      <c r="B62" s="47"/>
      <c r="C62" s="46"/>
      <c r="D62" s="45"/>
      <c r="E62" s="44">
        <v>1</v>
      </c>
      <c r="F62" s="43"/>
      <c r="G62" s="23"/>
      <c r="H62" s="42"/>
      <c r="I62" s="41">
        <f t="shared" si="10"/>
        <v>0</v>
      </c>
      <c r="J62" s="40" t="s">
        <v>70</v>
      </c>
      <c r="K62" s="39"/>
      <c r="L62" s="38">
        <v>1</v>
      </c>
      <c r="M62" s="36"/>
      <c r="N62" s="37"/>
      <c r="O62" s="37"/>
      <c r="P62" s="36"/>
      <c r="Q62" s="35">
        <f t="shared" si="11"/>
        <v>0</v>
      </c>
      <c r="R62" s="34" t="s">
        <v>71</v>
      </c>
      <c r="S62" s="34" t="s">
        <v>71</v>
      </c>
      <c r="T62" s="34" t="s">
        <v>71</v>
      </c>
      <c r="U62" s="33" t="s">
        <v>71</v>
      </c>
      <c r="V62" s="32"/>
      <c r="W62" s="31">
        <f t="shared" si="8"/>
        <v>0</v>
      </c>
      <c r="X62" s="30">
        <f t="shared" si="9"/>
        <v>0</v>
      </c>
      <c r="Y62" s="2"/>
      <c r="Z62" s="2"/>
      <c r="AA62" s="2"/>
      <c r="AB62" s="2"/>
      <c r="AC62" s="2"/>
      <c r="AD62" s="2"/>
      <c r="AE62" s="2"/>
      <c r="AF62" s="2"/>
      <c r="AG62" s="2"/>
      <c r="AH62" s="2"/>
      <c r="AI62" s="2"/>
      <c r="AJ62" s="2"/>
      <c r="AK62" s="2"/>
      <c r="AL62" s="2"/>
      <c r="AM62" s="2"/>
      <c r="AN62" s="2"/>
      <c r="AO62" s="2"/>
      <c r="AP62" s="2"/>
      <c r="AQ62" s="2"/>
      <c r="AR62" s="2"/>
      <c r="AS62" s="2"/>
      <c r="AT62" s="2"/>
      <c r="AU62" s="2"/>
    </row>
    <row r="63" spans="1:47" ht="25.35" customHeight="1" thickBot="1" x14ac:dyDescent="0.3">
      <c r="A63" s="29">
        <v>48</v>
      </c>
      <c r="B63" s="28"/>
      <c r="C63" s="27"/>
      <c r="D63" s="26">
        <v>1</v>
      </c>
      <c r="E63" s="25"/>
      <c r="F63" s="24"/>
      <c r="G63" s="23"/>
      <c r="H63" s="22"/>
      <c r="I63" s="21">
        <f t="shared" si="10"/>
        <v>0</v>
      </c>
      <c r="J63" s="20" t="s">
        <v>70</v>
      </c>
      <c r="K63" s="19"/>
      <c r="L63" s="18">
        <v>1</v>
      </c>
      <c r="M63" s="16"/>
      <c r="N63" s="17"/>
      <c r="O63" s="17"/>
      <c r="P63" s="16"/>
      <c r="Q63" s="15">
        <f t="shared" si="11"/>
        <v>0</v>
      </c>
      <c r="R63" s="34" t="s">
        <v>71</v>
      </c>
      <c r="S63" s="34" t="s">
        <v>71</v>
      </c>
      <c r="T63" s="34" t="s">
        <v>71</v>
      </c>
      <c r="U63" s="33" t="s">
        <v>71</v>
      </c>
      <c r="V63" s="14"/>
      <c r="W63" s="13">
        <f t="shared" si="8"/>
        <v>0</v>
      </c>
      <c r="X63" s="12">
        <f t="shared" si="9"/>
        <v>0</v>
      </c>
      <c r="Y63" s="2"/>
      <c r="Z63" s="2"/>
      <c r="AA63" s="2"/>
      <c r="AB63" s="2"/>
      <c r="AC63" s="2"/>
      <c r="AD63" s="2"/>
      <c r="AE63" s="2"/>
      <c r="AF63" s="2"/>
      <c r="AG63" s="2"/>
      <c r="AH63" s="2"/>
      <c r="AI63" s="2"/>
      <c r="AJ63" s="2"/>
      <c r="AK63" s="2"/>
      <c r="AL63" s="2"/>
      <c r="AM63" s="2"/>
      <c r="AN63" s="2"/>
      <c r="AO63" s="2"/>
      <c r="AP63" s="2"/>
      <c r="AQ63" s="2"/>
      <c r="AR63" s="2"/>
      <c r="AS63" s="2"/>
      <c r="AT63" s="2"/>
      <c r="AU63" s="2"/>
    </row>
    <row r="64" spans="1:47" x14ac:dyDescent="0.25">
      <c r="A64" s="11"/>
      <c r="B64" s="2"/>
      <c r="C64" s="2"/>
      <c r="D64" s="2"/>
      <c r="E64" s="2"/>
      <c r="F64" s="2"/>
      <c r="G64" s="2"/>
      <c r="H64" s="2"/>
      <c r="I64" s="2"/>
      <c r="J64" s="2"/>
      <c r="K64" s="2"/>
      <c r="L64" s="3"/>
      <c r="M64" s="2"/>
      <c r="N64" s="2"/>
      <c r="O64" s="2"/>
      <c r="P64" s="2"/>
      <c r="Q64" s="2"/>
      <c r="R64" s="2"/>
      <c r="S64" s="2"/>
      <c r="T64" s="2"/>
      <c r="U64" s="2"/>
      <c r="V64" s="2"/>
      <c r="W64" s="10"/>
      <c r="X64" s="9"/>
      <c r="Y64" s="2"/>
      <c r="Z64" s="2"/>
      <c r="AA64" s="2"/>
      <c r="AB64" s="2"/>
      <c r="AC64" s="2"/>
      <c r="AD64" s="2"/>
      <c r="AE64" s="2"/>
      <c r="AF64" s="2"/>
      <c r="AG64" s="2"/>
      <c r="AH64" s="2"/>
      <c r="AI64" s="2"/>
      <c r="AJ64" s="2"/>
      <c r="AK64" s="2"/>
      <c r="AL64" s="2"/>
      <c r="AM64" s="2"/>
      <c r="AN64" s="2"/>
      <c r="AO64" s="2"/>
      <c r="AP64" s="2"/>
      <c r="AQ64" s="2"/>
      <c r="AR64" s="2"/>
      <c r="AS64" s="2"/>
      <c r="AT64" s="2"/>
      <c r="AU64" s="2"/>
    </row>
    <row r="65" spans="1:47" s="1" customFormat="1" ht="24" customHeight="1" x14ac:dyDescent="0.25">
      <c r="A65" s="8"/>
      <c r="B65" s="6"/>
      <c r="C65" s="6"/>
      <c r="D65" s="6"/>
      <c r="E65" s="6"/>
      <c r="F65" s="6"/>
      <c r="G65" s="6"/>
      <c r="H65" s="6"/>
      <c r="I65" s="6"/>
      <c r="J65" s="6"/>
      <c r="K65" s="6"/>
      <c r="L65" s="6"/>
      <c r="M65" s="6"/>
      <c r="N65" s="6"/>
      <c r="O65" s="6"/>
      <c r="P65" s="6"/>
      <c r="Q65" s="6"/>
      <c r="R65" s="6"/>
      <c r="S65" s="6"/>
      <c r="T65" s="7"/>
      <c r="U65" s="6"/>
      <c r="V65" s="6"/>
      <c r="W65" s="5"/>
      <c r="X65" s="4"/>
      <c r="Y65" s="3"/>
      <c r="Z65" s="3"/>
      <c r="AA65" s="3"/>
      <c r="AB65" s="3"/>
      <c r="AC65" s="3"/>
      <c r="AD65" s="3"/>
      <c r="AE65" s="3"/>
      <c r="AF65" s="3"/>
      <c r="AG65" s="3"/>
      <c r="AH65" s="3"/>
      <c r="AI65" s="3"/>
      <c r="AJ65" s="3"/>
      <c r="AK65" s="3"/>
      <c r="AL65" s="3"/>
      <c r="AM65" s="3"/>
      <c r="AN65" s="3"/>
      <c r="AO65" s="3"/>
      <c r="AP65" s="3"/>
      <c r="AQ65" s="3"/>
      <c r="AR65" s="3"/>
      <c r="AS65" s="3"/>
      <c r="AT65" s="3"/>
      <c r="AU65" s="3"/>
    </row>
    <row r="66" spans="1:47" x14ac:dyDescent="0.25">
      <c r="A66" s="2"/>
      <c r="B66" s="2"/>
      <c r="C66" s="2"/>
      <c r="D66" s="2"/>
      <c r="E66" s="2"/>
      <c r="F66" s="2"/>
      <c r="G66" s="2"/>
      <c r="H66" s="2"/>
      <c r="I66" s="2"/>
      <c r="J66" s="2"/>
      <c r="K66" s="2"/>
      <c r="L66" s="3"/>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row>
    <row r="67" spans="1:47" x14ac:dyDescent="0.25">
      <c r="A67" s="2"/>
      <c r="B67" s="2"/>
      <c r="C67" s="2"/>
      <c r="D67" s="2"/>
      <c r="E67" s="2"/>
      <c r="F67" s="2"/>
      <c r="G67" s="2"/>
      <c r="H67" s="2"/>
      <c r="I67" s="2"/>
      <c r="J67" s="2"/>
      <c r="K67" s="2"/>
      <c r="L67" s="3"/>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row>
    <row r="68" spans="1:47" x14ac:dyDescent="0.25">
      <c r="A68" s="2"/>
      <c r="B68" s="2"/>
      <c r="C68" s="2"/>
      <c r="D68" s="2"/>
      <c r="E68" s="2"/>
      <c r="F68" s="2"/>
      <c r="G68" s="2"/>
      <c r="H68" s="2"/>
      <c r="I68" s="2"/>
      <c r="J68" s="2"/>
      <c r="K68" s="2"/>
      <c r="L68" s="3"/>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row>
    <row r="69" spans="1:47" x14ac:dyDescent="0.25">
      <c r="A69" s="2"/>
      <c r="B69" s="2"/>
      <c r="C69" s="2"/>
      <c r="D69" s="2"/>
      <c r="E69" s="2"/>
      <c r="F69" s="2"/>
      <c r="G69" s="2"/>
      <c r="H69" s="2"/>
      <c r="I69" s="2"/>
      <c r="J69" s="2"/>
      <c r="K69" s="2"/>
      <c r="L69" s="3"/>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row>
    <row r="70" spans="1:47" x14ac:dyDescent="0.25">
      <c r="A70" s="2"/>
      <c r="B70" s="2"/>
      <c r="C70" s="2"/>
      <c r="D70" s="2"/>
      <c r="E70" s="2"/>
      <c r="F70" s="2"/>
      <c r="G70" s="2"/>
      <c r="H70" s="2"/>
      <c r="I70" s="2"/>
      <c r="J70" s="2"/>
      <c r="K70" s="2"/>
      <c r="L70" s="3"/>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row>
    <row r="71" spans="1:47" x14ac:dyDescent="0.25">
      <c r="A71" s="2"/>
      <c r="B71" s="2"/>
      <c r="C71" s="2"/>
      <c r="D71" s="2"/>
      <c r="E71" s="2"/>
      <c r="F71" s="2"/>
      <c r="G71" s="2"/>
      <c r="H71" s="2"/>
      <c r="I71" s="2"/>
      <c r="J71" s="2"/>
      <c r="K71" s="2"/>
      <c r="L71" s="3"/>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row>
    <row r="72" spans="1:47" x14ac:dyDescent="0.25">
      <c r="A72" s="2"/>
      <c r="B72" s="2"/>
      <c r="C72" s="2"/>
      <c r="D72" s="2"/>
      <c r="E72" s="2"/>
      <c r="F72" s="2"/>
      <c r="G72" s="2"/>
      <c r="H72" s="2"/>
      <c r="I72" s="2"/>
      <c r="J72" s="2"/>
      <c r="K72" s="2"/>
      <c r="L72" s="3"/>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row>
    <row r="73" spans="1:47" x14ac:dyDescent="0.25">
      <c r="A73" s="2"/>
      <c r="B73" s="2"/>
      <c r="C73" s="2"/>
      <c r="D73" s="2"/>
      <c r="E73" s="2"/>
      <c r="F73" s="2"/>
      <c r="G73" s="2"/>
      <c r="H73" s="2"/>
      <c r="I73" s="2"/>
      <c r="J73" s="2"/>
      <c r="K73" s="2"/>
      <c r="L73" s="3"/>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row>
    <row r="74" spans="1:47" x14ac:dyDescent="0.25">
      <c r="A74" s="2"/>
      <c r="B74" s="2"/>
      <c r="C74" s="2"/>
      <c r="D74" s="2"/>
      <c r="E74" s="2"/>
      <c r="F74" s="2"/>
      <c r="G74" s="2"/>
      <c r="H74" s="2"/>
      <c r="I74" s="2"/>
      <c r="J74" s="2"/>
      <c r="K74" s="2"/>
      <c r="L74" s="3"/>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row>
    <row r="75" spans="1:47" x14ac:dyDescent="0.25">
      <c r="A75" s="2"/>
      <c r="B75" s="2"/>
      <c r="C75" s="2"/>
      <c r="D75" s="2"/>
      <c r="E75" s="2"/>
      <c r="F75" s="2"/>
      <c r="G75" s="2"/>
      <c r="H75" s="2"/>
      <c r="I75" s="2"/>
      <c r="J75" s="2"/>
      <c r="K75" s="2"/>
      <c r="L75" s="3"/>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row>
    <row r="76" spans="1:47" x14ac:dyDescent="0.25">
      <c r="A76" s="2"/>
      <c r="B76" s="2"/>
      <c r="C76" s="2"/>
      <c r="D76" s="2"/>
      <c r="E76" s="2"/>
      <c r="F76" s="2"/>
      <c r="G76" s="2"/>
      <c r="H76" s="2"/>
      <c r="I76" s="2"/>
      <c r="J76" s="2"/>
      <c r="K76" s="2"/>
      <c r="L76" s="3"/>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row>
    <row r="77" spans="1:47" x14ac:dyDescent="0.25">
      <c r="A77" s="2"/>
      <c r="B77" s="2"/>
      <c r="C77" s="2"/>
      <c r="D77" s="2"/>
      <c r="E77" s="2"/>
      <c r="F77" s="2"/>
      <c r="G77" s="2"/>
      <c r="H77" s="2"/>
      <c r="I77" s="2"/>
      <c r="J77" s="2"/>
      <c r="K77" s="2"/>
      <c r="L77" s="3"/>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row>
    <row r="78" spans="1:47" x14ac:dyDescent="0.25">
      <c r="A78" s="2"/>
      <c r="B78" s="2"/>
      <c r="C78" s="2"/>
      <c r="D78" s="2"/>
      <c r="E78" s="2"/>
      <c r="F78" s="2"/>
      <c r="G78" s="2"/>
      <c r="H78" s="2"/>
      <c r="I78" s="2"/>
      <c r="J78" s="2"/>
      <c r="K78" s="2"/>
      <c r="L78" s="3"/>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row>
    <row r="79" spans="1:47" x14ac:dyDescent="0.25">
      <c r="A79" s="2"/>
      <c r="B79" s="2"/>
      <c r="C79" s="2"/>
      <c r="D79" s="2"/>
      <c r="E79" s="2"/>
      <c r="F79" s="2"/>
      <c r="G79" s="2"/>
      <c r="H79" s="2"/>
      <c r="I79" s="2"/>
      <c r="J79" s="2"/>
      <c r="K79" s="2"/>
      <c r="L79" s="3"/>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row>
    <row r="80" spans="1:47" x14ac:dyDescent="0.25">
      <c r="A80" s="2"/>
      <c r="B80" s="2"/>
      <c r="C80" s="2"/>
      <c r="D80" s="2"/>
      <c r="E80" s="2"/>
      <c r="F80" s="2"/>
      <c r="G80" s="2"/>
      <c r="H80" s="2"/>
      <c r="I80" s="2"/>
      <c r="J80" s="2"/>
      <c r="K80" s="2"/>
      <c r="L80" s="3"/>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row>
    <row r="81" spans="1:42" x14ac:dyDescent="0.25">
      <c r="A81" s="2"/>
      <c r="B81" s="2"/>
      <c r="C81" s="2"/>
      <c r="D81" s="2"/>
      <c r="E81" s="2"/>
      <c r="F81" s="2"/>
      <c r="G81" s="2"/>
      <c r="H81" s="2"/>
      <c r="I81" s="2"/>
      <c r="J81" s="2"/>
      <c r="K81" s="2"/>
      <c r="L81" s="3"/>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x14ac:dyDescent="0.25">
      <c r="A82" s="2"/>
      <c r="B82" s="2"/>
      <c r="C82" s="2"/>
      <c r="D82" s="2"/>
      <c r="E82" s="2"/>
      <c r="F82" s="2"/>
      <c r="G82" s="2"/>
      <c r="H82" s="2"/>
      <c r="I82" s="2"/>
      <c r="J82" s="2"/>
      <c r="K82" s="2"/>
      <c r="L82" s="3"/>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x14ac:dyDescent="0.25">
      <c r="W83" s="2"/>
      <c r="X83" s="2"/>
      <c r="Y83" s="2"/>
      <c r="Z83" s="2"/>
      <c r="AA83" s="2"/>
      <c r="AB83" s="2"/>
      <c r="AC83" s="2"/>
      <c r="AD83" s="2"/>
      <c r="AE83" s="2"/>
      <c r="AF83" s="2"/>
      <c r="AG83" s="2"/>
      <c r="AH83" s="2"/>
      <c r="AI83" s="2"/>
      <c r="AJ83" s="2"/>
      <c r="AK83" s="2"/>
      <c r="AL83" s="2"/>
      <c r="AM83" s="2"/>
      <c r="AN83" s="2"/>
      <c r="AO83" s="2"/>
      <c r="AP83" s="2"/>
    </row>
    <row r="84" spans="1:42" x14ac:dyDescent="0.25">
      <c r="W84" s="2"/>
      <c r="X84" s="2"/>
      <c r="Y84" s="2"/>
      <c r="Z84" s="2"/>
      <c r="AA84" s="2"/>
      <c r="AB84" s="2"/>
      <c r="AC84" s="2"/>
      <c r="AD84" s="2"/>
      <c r="AE84" s="2"/>
      <c r="AF84" s="2"/>
      <c r="AG84" s="2"/>
      <c r="AH84" s="2"/>
      <c r="AI84" s="2"/>
      <c r="AJ84" s="2"/>
      <c r="AK84" s="2"/>
      <c r="AL84" s="2"/>
      <c r="AM84" s="2"/>
      <c r="AN84" s="2"/>
      <c r="AO84" s="2"/>
      <c r="AP84" s="2"/>
    </row>
    <row r="85" spans="1:42" x14ac:dyDescent="0.25">
      <c r="W85" s="2"/>
      <c r="X85" s="2"/>
      <c r="Y85" s="2"/>
      <c r="Z85" s="2"/>
      <c r="AA85" s="2"/>
      <c r="AB85" s="2"/>
      <c r="AC85" s="2"/>
      <c r="AD85" s="2"/>
      <c r="AE85" s="2"/>
      <c r="AF85" s="2"/>
      <c r="AG85" s="2"/>
      <c r="AH85" s="2"/>
      <c r="AI85" s="2"/>
      <c r="AJ85" s="2"/>
      <c r="AK85" s="2"/>
      <c r="AL85" s="2"/>
      <c r="AM85" s="2"/>
      <c r="AN85" s="2"/>
      <c r="AO85" s="2"/>
      <c r="AP85" s="2"/>
    </row>
    <row r="86" spans="1:42" x14ac:dyDescent="0.25">
      <c r="W86" s="2"/>
      <c r="X86" s="2"/>
      <c r="Y86" s="2"/>
      <c r="Z86" s="2"/>
      <c r="AA86" s="2"/>
      <c r="AB86" s="2"/>
      <c r="AC86" s="2"/>
      <c r="AD86" s="2"/>
      <c r="AE86" s="2"/>
      <c r="AF86" s="2"/>
      <c r="AG86" s="2"/>
      <c r="AH86" s="2"/>
      <c r="AI86" s="2"/>
      <c r="AJ86" s="2"/>
      <c r="AK86" s="2"/>
      <c r="AL86" s="2"/>
      <c r="AM86" s="2"/>
      <c r="AN86" s="2"/>
      <c r="AO86" s="2"/>
      <c r="AP86" s="2"/>
    </row>
    <row r="87" spans="1:42" x14ac:dyDescent="0.25">
      <c r="W87" s="2"/>
      <c r="X87" s="2"/>
      <c r="Y87" s="2"/>
      <c r="Z87" s="2"/>
      <c r="AA87" s="2"/>
      <c r="AB87" s="2"/>
      <c r="AC87" s="2"/>
      <c r="AD87" s="2"/>
      <c r="AE87" s="2"/>
      <c r="AF87" s="2"/>
      <c r="AG87" s="2"/>
      <c r="AH87" s="2"/>
      <c r="AI87" s="2"/>
      <c r="AJ87" s="2"/>
      <c r="AK87" s="2"/>
      <c r="AL87" s="2"/>
      <c r="AM87" s="2"/>
      <c r="AN87" s="2"/>
      <c r="AO87" s="2"/>
      <c r="AP87" s="2"/>
    </row>
    <row r="88" spans="1:42" x14ac:dyDescent="0.25">
      <c r="W88" s="2"/>
      <c r="X88" s="2"/>
      <c r="Y88" s="2"/>
      <c r="Z88" s="2"/>
      <c r="AA88" s="2"/>
      <c r="AB88" s="2"/>
      <c r="AC88" s="2"/>
      <c r="AD88" s="2"/>
      <c r="AE88" s="2"/>
      <c r="AF88" s="2"/>
      <c r="AG88" s="2"/>
      <c r="AH88" s="2"/>
      <c r="AI88" s="2"/>
      <c r="AJ88" s="2"/>
      <c r="AK88" s="2"/>
      <c r="AL88" s="2"/>
      <c r="AM88" s="2"/>
      <c r="AN88" s="2"/>
      <c r="AO88" s="2"/>
      <c r="AP88" s="2"/>
    </row>
    <row r="89" spans="1:42" x14ac:dyDescent="0.25">
      <c r="W89" s="2"/>
      <c r="X89" s="2"/>
      <c r="Y89" s="2"/>
      <c r="Z89" s="2"/>
      <c r="AA89" s="2"/>
      <c r="AB89" s="2"/>
      <c r="AC89" s="2"/>
      <c r="AD89" s="2"/>
      <c r="AE89" s="2"/>
      <c r="AF89" s="2"/>
      <c r="AG89" s="2"/>
      <c r="AH89" s="2"/>
      <c r="AI89" s="2"/>
      <c r="AJ89" s="2"/>
      <c r="AK89" s="2"/>
      <c r="AL89" s="2"/>
      <c r="AM89" s="2"/>
      <c r="AN89" s="2"/>
      <c r="AO89" s="2"/>
      <c r="AP89" s="2"/>
    </row>
    <row r="90" spans="1:42" x14ac:dyDescent="0.25">
      <c r="W90" s="2"/>
      <c r="X90" s="2"/>
      <c r="Y90" s="2"/>
      <c r="Z90" s="2"/>
      <c r="AA90" s="2"/>
      <c r="AB90" s="2"/>
      <c r="AC90" s="2"/>
      <c r="AD90" s="2"/>
      <c r="AE90" s="2"/>
      <c r="AF90" s="2"/>
      <c r="AG90" s="2"/>
      <c r="AH90" s="2"/>
      <c r="AI90" s="2"/>
      <c r="AJ90" s="2"/>
      <c r="AK90" s="2"/>
      <c r="AL90" s="2"/>
      <c r="AM90" s="2"/>
      <c r="AN90" s="2"/>
      <c r="AO90" s="2"/>
      <c r="AP90" s="2"/>
    </row>
    <row r="91" spans="1:42" x14ac:dyDescent="0.25">
      <c r="W91" s="2"/>
      <c r="X91" s="2"/>
      <c r="Y91" s="2"/>
      <c r="Z91" s="2"/>
      <c r="AA91" s="2"/>
      <c r="AB91" s="2"/>
      <c r="AC91" s="2"/>
      <c r="AD91" s="2"/>
      <c r="AE91" s="2"/>
      <c r="AF91" s="2"/>
      <c r="AG91" s="2"/>
      <c r="AH91" s="2"/>
      <c r="AI91" s="2"/>
      <c r="AJ91" s="2"/>
      <c r="AK91" s="2"/>
      <c r="AL91" s="2"/>
      <c r="AM91" s="2"/>
      <c r="AN91" s="2"/>
      <c r="AO91" s="2"/>
      <c r="AP91" s="2"/>
    </row>
    <row r="92" spans="1:42" x14ac:dyDescent="0.25">
      <c r="W92" s="2"/>
      <c r="X92" s="2"/>
      <c r="Y92" s="2"/>
      <c r="Z92" s="2"/>
      <c r="AA92" s="2"/>
      <c r="AB92" s="2"/>
      <c r="AC92" s="2"/>
      <c r="AD92" s="2"/>
      <c r="AE92" s="2"/>
      <c r="AF92" s="2"/>
      <c r="AG92" s="2"/>
      <c r="AH92" s="2"/>
      <c r="AI92" s="2"/>
      <c r="AJ92" s="2"/>
      <c r="AK92" s="2"/>
      <c r="AL92" s="2"/>
      <c r="AM92" s="2"/>
      <c r="AN92" s="2"/>
      <c r="AO92" s="2"/>
      <c r="AP92" s="2"/>
    </row>
    <row r="93" spans="1:42" x14ac:dyDescent="0.25">
      <c r="W93" s="2"/>
      <c r="X93" s="2"/>
      <c r="Y93" s="2"/>
      <c r="Z93" s="2"/>
      <c r="AA93" s="2"/>
      <c r="AB93" s="2"/>
      <c r="AC93" s="2"/>
      <c r="AD93" s="2"/>
      <c r="AE93" s="2"/>
      <c r="AF93" s="2"/>
      <c r="AG93" s="2"/>
      <c r="AH93" s="2"/>
      <c r="AI93" s="2"/>
      <c r="AJ93" s="2"/>
      <c r="AK93" s="2"/>
      <c r="AL93" s="2"/>
      <c r="AM93" s="2"/>
      <c r="AN93" s="2"/>
      <c r="AO93" s="2"/>
      <c r="AP93" s="2"/>
    </row>
    <row r="94" spans="1:42" x14ac:dyDescent="0.25">
      <c r="W94" s="2"/>
      <c r="X94" s="2"/>
      <c r="Y94" s="2"/>
      <c r="Z94" s="2"/>
      <c r="AA94" s="2"/>
      <c r="AB94" s="2"/>
      <c r="AC94" s="2"/>
      <c r="AD94" s="2"/>
      <c r="AE94" s="2"/>
      <c r="AF94" s="2"/>
      <c r="AG94" s="2"/>
      <c r="AH94" s="2"/>
      <c r="AI94" s="2"/>
      <c r="AJ94" s="2"/>
      <c r="AK94" s="2"/>
      <c r="AL94" s="2"/>
      <c r="AM94" s="2"/>
      <c r="AN94" s="2"/>
      <c r="AO94" s="2"/>
      <c r="AP94" s="2"/>
    </row>
    <row r="95" spans="1:42" x14ac:dyDescent="0.25">
      <c r="W95" s="2"/>
      <c r="X95" s="2"/>
      <c r="Y95" s="2"/>
      <c r="Z95" s="2"/>
      <c r="AA95" s="2"/>
      <c r="AB95" s="2"/>
      <c r="AC95" s="2"/>
      <c r="AD95" s="2"/>
      <c r="AE95" s="2"/>
      <c r="AF95" s="2"/>
      <c r="AG95" s="2"/>
      <c r="AH95" s="2"/>
      <c r="AI95" s="2"/>
      <c r="AJ95" s="2"/>
      <c r="AK95" s="2"/>
      <c r="AL95" s="2"/>
      <c r="AM95" s="2"/>
      <c r="AN95" s="2"/>
      <c r="AO95" s="2"/>
      <c r="AP95" s="2"/>
    </row>
    <row r="96" spans="1:42" x14ac:dyDescent="0.25">
      <c r="W96" s="2"/>
      <c r="X96" s="2"/>
      <c r="Y96" s="2"/>
      <c r="Z96" s="2"/>
      <c r="AA96" s="2"/>
      <c r="AB96" s="2"/>
      <c r="AC96" s="2"/>
      <c r="AD96" s="2"/>
      <c r="AE96" s="2"/>
      <c r="AF96" s="2"/>
      <c r="AG96" s="2"/>
      <c r="AH96" s="2"/>
      <c r="AI96" s="2"/>
      <c r="AJ96" s="2"/>
      <c r="AK96" s="2"/>
      <c r="AL96" s="2"/>
      <c r="AM96" s="2"/>
      <c r="AN96" s="2"/>
      <c r="AO96" s="2"/>
      <c r="AP96" s="2"/>
    </row>
    <row r="97" spans="12:42" x14ac:dyDescent="0.25">
      <c r="L97"/>
      <c r="W97" s="2"/>
      <c r="X97" s="2"/>
      <c r="Y97" s="2"/>
      <c r="Z97" s="2"/>
      <c r="AA97" s="2"/>
      <c r="AB97" s="2"/>
      <c r="AC97" s="2"/>
      <c r="AD97" s="2"/>
      <c r="AE97" s="2"/>
      <c r="AF97" s="2"/>
      <c r="AG97" s="2"/>
      <c r="AH97" s="2"/>
      <c r="AI97" s="2"/>
      <c r="AJ97" s="2"/>
      <c r="AK97" s="2"/>
      <c r="AL97" s="2"/>
      <c r="AM97" s="2"/>
      <c r="AN97" s="2"/>
      <c r="AO97" s="2"/>
      <c r="AP97" s="2"/>
    </row>
    <row r="98" spans="12:42" x14ac:dyDescent="0.25">
      <c r="L98"/>
      <c r="W98" s="2"/>
      <c r="X98" s="2"/>
      <c r="Y98" s="2"/>
      <c r="Z98" s="2"/>
      <c r="AA98" s="2"/>
      <c r="AB98" s="2"/>
      <c r="AC98" s="2"/>
      <c r="AD98" s="2"/>
      <c r="AE98" s="2"/>
      <c r="AF98" s="2"/>
      <c r="AG98" s="2"/>
      <c r="AH98" s="2"/>
      <c r="AI98" s="2"/>
      <c r="AJ98" s="2"/>
      <c r="AK98" s="2"/>
      <c r="AL98" s="2"/>
      <c r="AM98" s="2"/>
      <c r="AN98" s="2"/>
      <c r="AO98" s="2"/>
      <c r="AP98" s="2"/>
    </row>
  </sheetData>
  <mergeCells count="18">
    <mergeCell ref="B29:B30"/>
    <mergeCell ref="B31:B32"/>
    <mergeCell ref="B8:B14"/>
    <mergeCell ref="B15:B17"/>
    <mergeCell ref="B18:B20"/>
    <mergeCell ref="B21:B23"/>
    <mergeCell ref="B26:B28"/>
    <mergeCell ref="A1:X1"/>
    <mergeCell ref="A2:X2"/>
    <mergeCell ref="A4:W4"/>
    <mergeCell ref="E6:I6"/>
    <mergeCell ref="J6:Q6"/>
    <mergeCell ref="R6:V6"/>
    <mergeCell ref="B34:B36"/>
    <mergeCell ref="A39:W39"/>
    <mergeCell ref="E43:I43"/>
    <mergeCell ref="J43:Q43"/>
    <mergeCell ref="R43:V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Waals gewest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 De Cat</dc:creator>
  <cp:lastModifiedBy>Bas De Cat</cp:lastModifiedBy>
  <dcterms:created xsi:type="dcterms:W3CDTF">2025-09-28T14:08:01Z</dcterms:created>
  <dcterms:modified xsi:type="dcterms:W3CDTF">2025-09-29T10:10:46Z</dcterms:modified>
</cp:coreProperties>
</file>